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FINANCIJSKI IZVJEŠTAJ 1-3-22\"/>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28800" windowHeight="1233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E288" i="9"/>
  <c r="F287" i="9"/>
  <c r="F286" i="9"/>
  <c r="H285" i="9"/>
  <c r="G285" i="9"/>
  <c r="F285" i="9"/>
  <c r="E285" i="9"/>
  <c r="B285" i="9" s="1"/>
  <c r="H284" i="9"/>
  <c r="G284" i="9"/>
  <c r="E284" i="9" s="1"/>
  <c r="B284" i="9" s="1"/>
  <c r="F284" i="9"/>
  <c r="H283" i="9"/>
  <c r="G283" i="9"/>
  <c r="E283" i="9" s="1"/>
  <c r="B283" i="9" s="1"/>
  <c r="F283" i="9"/>
  <c r="F282" i="9"/>
  <c r="H281" i="9"/>
  <c r="E281" i="9" s="1"/>
  <c r="B281" i="9" s="1"/>
  <c r="G281" i="9"/>
  <c r="F281" i="9"/>
  <c r="H280" i="9"/>
  <c r="G280" i="9"/>
  <c r="F280" i="9"/>
  <c r="E280" i="9"/>
  <c r="B280" i="9" s="1"/>
  <c r="H279" i="9"/>
  <c r="G279" i="9"/>
  <c r="E279" i="9" s="1"/>
  <c r="B279" i="9" s="1"/>
  <c r="F279" i="9"/>
  <c r="F278" i="9"/>
  <c r="F277" i="9"/>
  <c r="F275" i="9" s="1"/>
  <c r="F276" i="9"/>
  <c r="L274" i="9"/>
  <c r="F274" i="9" s="1"/>
  <c r="H274" i="9"/>
  <c r="I273" i="9"/>
  <c r="E273" i="9" s="1"/>
  <c r="B273" i="9" s="1"/>
  <c r="H273" i="9"/>
  <c r="F273" i="9"/>
  <c r="E272" i="9"/>
  <c r="M271" i="9"/>
  <c r="L271" i="9"/>
  <c r="F271" i="9"/>
  <c r="B271" i="9" s="1"/>
  <c r="E271" i="9"/>
  <c r="M270" i="9"/>
  <c r="L270" i="9"/>
  <c r="F270" i="9" s="1"/>
  <c r="B270" i="9" s="1"/>
  <c r="E270" i="9"/>
  <c r="M269" i="9"/>
  <c r="F269" i="9" s="1"/>
  <c r="B269" i="9" s="1"/>
  <c r="L269" i="9"/>
  <c r="E269" i="9"/>
  <c r="M268" i="9"/>
  <c r="L268" i="9"/>
  <c r="F268" i="9"/>
  <c r="E268" i="9"/>
  <c r="B268" i="9" s="1"/>
  <c r="M267" i="9"/>
  <c r="L267" i="9"/>
  <c r="F267" i="9"/>
  <c r="B267" i="9" s="1"/>
  <c r="E267" i="9"/>
  <c r="M266" i="9"/>
  <c r="L266" i="9"/>
  <c r="F266" i="9" s="1"/>
  <c r="B266" i="9" s="1"/>
  <c r="E266" i="9"/>
  <c r="M265" i="9"/>
  <c r="L265" i="9"/>
  <c r="F265" i="9" s="1"/>
  <c r="E265" i="9"/>
  <c r="B265" i="9"/>
  <c r="M264" i="9"/>
  <c r="F264" i="9" s="1"/>
  <c r="L264" i="9"/>
  <c r="E264" i="9"/>
  <c r="B264" i="9" s="1"/>
  <c r="M263" i="9"/>
  <c r="L263" i="9"/>
  <c r="F263" i="9"/>
  <c r="E263" i="9"/>
  <c r="B263" i="9" s="1"/>
  <c r="M262" i="9"/>
  <c r="L262" i="9"/>
  <c r="F262" i="9" s="1"/>
  <c r="B262" i="9" s="1"/>
  <c r="E262" i="9"/>
  <c r="M261" i="9"/>
  <c r="L261" i="9"/>
  <c r="E261" i="9"/>
  <c r="M260" i="9"/>
  <c r="F260" i="9" s="1"/>
  <c r="L260" i="9"/>
  <c r="E260" i="9"/>
  <c r="M259" i="9"/>
  <c r="L259" i="9"/>
  <c r="F259" i="9"/>
  <c r="E259" i="9"/>
  <c r="M258" i="9"/>
  <c r="L258" i="9"/>
  <c r="F258" i="9" s="1"/>
  <c r="B258" i="9" s="1"/>
  <c r="E258" i="9"/>
  <c r="M257" i="9"/>
  <c r="L257" i="9"/>
  <c r="E257" i="9"/>
  <c r="M256" i="9"/>
  <c r="F256" i="9" s="1"/>
  <c r="L256" i="9"/>
  <c r="E256" i="9"/>
  <c r="B256" i="9" s="1"/>
  <c r="M255" i="9"/>
  <c r="L255" i="9"/>
  <c r="F255" i="9"/>
  <c r="E255" i="9"/>
  <c r="B255" i="9" s="1"/>
  <c r="M254" i="9"/>
  <c r="L254" i="9"/>
  <c r="F254" i="9" s="1"/>
  <c r="B254" i="9" s="1"/>
  <c r="E254" i="9"/>
  <c r="M253" i="9"/>
  <c r="L253" i="9"/>
  <c r="E253" i="9"/>
  <c r="M252" i="9"/>
  <c r="F252" i="9" s="1"/>
  <c r="L252" i="9"/>
  <c r="E252" i="9"/>
  <c r="B252" i="9" s="1"/>
  <c r="M251" i="9"/>
  <c r="L251" i="9"/>
  <c r="F251" i="9"/>
  <c r="E251" i="9"/>
  <c r="M250" i="9"/>
  <c r="L250" i="9"/>
  <c r="F250" i="9"/>
  <c r="B250" i="9" s="1"/>
  <c r="E250" i="9"/>
  <c r="M249" i="9"/>
  <c r="L249" i="9"/>
  <c r="E249" i="9"/>
  <c r="M248" i="9"/>
  <c r="F248" i="9" s="1"/>
  <c r="L248" i="9"/>
  <c r="E248" i="9"/>
  <c r="M247" i="9"/>
  <c r="L247" i="9"/>
  <c r="F247" i="9"/>
  <c r="E247" i="9"/>
  <c r="M246" i="9"/>
  <c r="L246" i="9"/>
  <c r="F246" i="9" s="1"/>
  <c r="B246" i="9" s="1"/>
  <c r="E246" i="9"/>
  <c r="M245" i="9"/>
  <c r="L245" i="9"/>
  <c r="E245" i="9"/>
  <c r="M244" i="9"/>
  <c r="F244" i="9" s="1"/>
  <c r="L244" i="9"/>
  <c r="E244" i="9"/>
  <c r="M243" i="9"/>
  <c r="L243" i="9"/>
  <c r="F243" i="9"/>
  <c r="E243" i="9"/>
  <c r="M242" i="9"/>
  <c r="L242" i="9"/>
  <c r="F242" i="9" s="1"/>
  <c r="B242" i="9" s="1"/>
  <c r="E242" i="9"/>
  <c r="M241" i="9"/>
  <c r="L241" i="9"/>
  <c r="E241" i="9"/>
  <c r="M240" i="9"/>
  <c r="F240" i="9" s="1"/>
  <c r="L240" i="9"/>
  <c r="E240" i="9"/>
  <c r="B240" i="9" s="1"/>
  <c r="M239" i="9"/>
  <c r="L239" i="9"/>
  <c r="F239" i="9"/>
  <c r="E239" i="9"/>
  <c r="M238" i="9"/>
  <c r="L238" i="9"/>
  <c r="F238" i="9" s="1"/>
  <c r="B238" i="9" s="1"/>
  <c r="E238" i="9"/>
  <c r="M237" i="9"/>
  <c r="L237" i="9"/>
  <c r="E237" i="9"/>
  <c r="M236" i="9"/>
  <c r="F236" i="9" s="1"/>
  <c r="L236" i="9"/>
  <c r="E236" i="9"/>
  <c r="B236" i="9" s="1"/>
  <c r="M235" i="9"/>
  <c r="L235" i="9"/>
  <c r="F235" i="9"/>
  <c r="E235" i="9"/>
  <c r="M234" i="9"/>
  <c r="L234" i="9"/>
  <c r="F234" i="9" s="1"/>
  <c r="B234" i="9" s="1"/>
  <c r="E234" i="9"/>
  <c r="M233" i="9"/>
  <c r="L233" i="9"/>
  <c r="E233" i="9"/>
  <c r="M232" i="9"/>
  <c r="F232" i="9" s="1"/>
  <c r="L232" i="9"/>
  <c r="E232" i="9"/>
  <c r="M231" i="9"/>
  <c r="L231" i="9"/>
  <c r="F231" i="9"/>
  <c r="E231" i="9"/>
  <c r="M230" i="9"/>
  <c r="L230" i="9"/>
  <c r="F230" i="9" s="1"/>
  <c r="B230" i="9" s="1"/>
  <c r="E230" i="9"/>
  <c r="M229" i="9"/>
  <c r="L229" i="9"/>
  <c r="E229" i="9"/>
  <c r="M228" i="9"/>
  <c r="F228" i="9" s="1"/>
  <c r="L228" i="9"/>
  <c r="E228" i="9"/>
  <c r="M227" i="9"/>
  <c r="L227" i="9"/>
  <c r="F227" i="9"/>
  <c r="E227" i="9"/>
  <c r="M226" i="9"/>
  <c r="L226" i="9"/>
  <c r="E226" i="9"/>
  <c r="H225" i="9"/>
  <c r="G225" i="9"/>
  <c r="F225" i="9"/>
  <c r="M224" i="9"/>
  <c r="F224" i="9" s="1"/>
  <c r="L224" i="9"/>
  <c r="E224" i="9"/>
  <c r="M223" i="9"/>
  <c r="L223" i="9"/>
  <c r="F223" i="9"/>
  <c r="E223" i="9"/>
  <c r="M222" i="9"/>
  <c r="L222" i="9"/>
  <c r="E222" i="9"/>
  <c r="M221" i="9"/>
  <c r="L221" i="9"/>
  <c r="E221" i="9"/>
  <c r="M220" i="9"/>
  <c r="L220" i="9"/>
  <c r="E220" i="9"/>
  <c r="M219" i="9"/>
  <c r="L219" i="9"/>
  <c r="E219" i="9"/>
  <c r="M218" i="9"/>
  <c r="L218" i="9"/>
  <c r="E218" i="9"/>
  <c r="M217" i="9"/>
  <c r="L217" i="9"/>
  <c r="E217" i="9"/>
  <c r="M216" i="9"/>
  <c r="L216" i="9"/>
  <c r="F216" i="9" s="1"/>
  <c r="B216" i="9" s="1"/>
  <c r="E216" i="9"/>
  <c r="M215" i="9"/>
  <c r="L215" i="9"/>
  <c r="F215" i="9" s="1"/>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E158" i="9" s="1"/>
  <c r="B158" i="9" s="1"/>
  <c r="G158" i="9"/>
  <c r="F158" i="9"/>
  <c r="H157" i="9"/>
  <c r="G157" i="9"/>
  <c r="F157" i="9"/>
  <c r="E157" i="9"/>
  <c r="B157" i="9" s="1"/>
  <c r="H156" i="9"/>
  <c r="G156" i="9"/>
  <c r="E156" i="9" s="1"/>
  <c r="B156" i="9" s="1"/>
  <c r="F156" i="9"/>
  <c r="H155" i="9"/>
  <c r="G155" i="9"/>
  <c r="E155" i="9" s="1"/>
  <c r="B155" i="9" s="1"/>
  <c r="F155" i="9"/>
  <c r="H154" i="9"/>
  <c r="E154" i="9" s="1"/>
  <c r="B154" i="9" s="1"/>
  <c r="G154" i="9"/>
  <c r="F154" i="9"/>
  <c r="H153" i="9"/>
  <c r="G153" i="9"/>
  <c r="F153" i="9"/>
  <c r="E153" i="9"/>
  <c r="B153" i="9" s="1"/>
  <c r="H152" i="9"/>
  <c r="G152" i="9"/>
  <c r="F152" i="9"/>
  <c r="H151" i="9"/>
  <c r="G151" i="9"/>
  <c r="E151" i="9" s="1"/>
  <c r="B151" i="9" s="1"/>
  <c r="F151" i="9"/>
  <c r="H150" i="9"/>
  <c r="E150" i="9" s="1"/>
  <c r="B150" i="9" s="1"/>
  <c r="G150" i="9"/>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F142" i="9"/>
  <c r="H141" i="9"/>
  <c r="G141" i="9"/>
  <c r="F141" i="9"/>
  <c r="E141" i="9"/>
  <c r="H140" i="9"/>
  <c r="G140" i="9"/>
  <c r="E140" i="9" s="1"/>
  <c r="B140" i="9" s="1"/>
  <c r="F140" i="9"/>
  <c r="H139" i="9"/>
  <c r="G139" i="9"/>
  <c r="E139" i="9" s="1"/>
  <c r="B139" i="9" s="1"/>
  <c r="F139" i="9"/>
  <c r="H138" i="9"/>
  <c r="G138" i="9"/>
  <c r="F138" i="9"/>
  <c r="E138" i="9"/>
  <c r="B138" i="9" s="1"/>
  <c r="H137" i="9"/>
  <c r="G137" i="9"/>
  <c r="F137" i="9"/>
  <c r="E137" i="9"/>
  <c r="H136" i="9"/>
  <c r="G136" i="9"/>
  <c r="E136" i="9" s="1"/>
  <c r="B136" i="9" s="1"/>
  <c r="F136" i="9"/>
  <c r="H135" i="9"/>
  <c r="G135" i="9"/>
  <c r="E135" i="9" s="1"/>
  <c r="B135" i="9" s="1"/>
  <c r="F135" i="9"/>
  <c r="H134" i="9"/>
  <c r="G134" i="9"/>
  <c r="F134" i="9"/>
  <c r="E134" i="9"/>
  <c r="B134" i="9" s="1"/>
  <c r="H133" i="9"/>
  <c r="G133" i="9"/>
  <c r="F133" i="9"/>
  <c r="E133" i="9"/>
  <c r="H132" i="9"/>
  <c r="G132" i="9"/>
  <c r="E132" i="9" s="1"/>
  <c r="B132" i="9" s="1"/>
  <c r="F132" i="9"/>
  <c r="H131" i="9"/>
  <c r="G131" i="9"/>
  <c r="E131" i="9" s="1"/>
  <c r="B131" i="9" s="1"/>
  <c r="F131" i="9"/>
  <c r="H130" i="9"/>
  <c r="G130" i="9"/>
  <c r="F130" i="9"/>
  <c r="E130" i="9"/>
  <c r="B130" i="9" s="1"/>
  <c r="H129" i="9"/>
  <c r="G129" i="9"/>
  <c r="F129" i="9"/>
  <c r="E129" i="9"/>
  <c r="H128" i="9"/>
  <c r="G128" i="9"/>
  <c r="E128" i="9" s="1"/>
  <c r="B128" i="9" s="1"/>
  <c r="F128" i="9"/>
  <c r="H127" i="9"/>
  <c r="G127" i="9"/>
  <c r="E127" i="9" s="1"/>
  <c r="B127" i="9" s="1"/>
  <c r="F127" i="9"/>
  <c r="H126" i="9"/>
  <c r="G126" i="9"/>
  <c r="F126" i="9"/>
  <c r="E126" i="9"/>
  <c r="B126" i="9" s="1"/>
  <c r="H125" i="9"/>
  <c r="G125" i="9"/>
  <c r="F125" i="9"/>
  <c r="E125" i="9"/>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E113" i="9" s="1"/>
  <c r="B113" i="9" s="1"/>
  <c r="G113" i="9"/>
  <c r="F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F103" i="9"/>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H70" i="9"/>
  <c r="G70" i="9"/>
  <c r="E70" i="9" s="1"/>
  <c r="B70" i="9" s="1"/>
  <c r="F70" i="9"/>
  <c r="H69" i="9"/>
  <c r="G69" i="9"/>
  <c r="F69" i="9"/>
  <c r="H68" i="9"/>
  <c r="G68" i="9"/>
  <c r="E68" i="9" s="1"/>
  <c r="B68" i="9" s="1"/>
  <c r="F68" i="9"/>
  <c r="H67" i="9"/>
  <c r="G67" i="9"/>
  <c r="F67" i="9"/>
  <c r="H66" i="9"/>
  <c r="G66" i="9"/>
  <c r="E66" i="9" s="1"/>
  <c r="B66" i="9" s="1"/>
  <c r="F66" i="9"/>
  <c r="H65" i="9"/>
  <c r="E65" i="9" s="1"/>
  <c r="B65" i="9" s="1"/>
  <c r="G65" i="9"/>
  <c r="F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F59" i="9"/>
  <c r="H58" i="9"/>
  <c r="G58" i="9"/>
  <c r="E58" i="9" s="1"/>
  <c r="B58" i="9" s="1"/>
  <c r="F58" i="9"/>
  <c r="H57" i="9"/>
  <c r="G57" i="9"/>
  <c r="F57" i="9"/>
  <c r="H56" i="9"/>
  <c r="G56" i="9"/>
  <c r="F56" i="9"/>
  <c r="E56" i="9"/>
  <c r="B56" i="9" s="1"/>
  <c r="H55" i="9"/>
  <c r="G55" i="9"/>
  <c r="E55" i="9" s="1"/>
  <c r="F55" i="9"/>
  <c r="H54" i="9"/>
  <c r="G54" i="9"/>
  <c r="E54" i="9" s="1"/>
  <c r="B54" i="9" s="1"/>
  <c r="F54" i="9"/>
  <c r="H53" i="9"/>
  <c r="E53" i="9" s="1"/>
  <c r="B53" i="9" s="1"/>
  <c r="G53" i="9"/>
  <c r="F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F47" i="9"/>
  <c r="H46" i="9"/>
  <c r="G46" i="9"/>
  <c r="E46" i="9" s="1"/>
  <c r="B46" i="9" s="1"/>
  <c r="F46" i="9"/>
  <c r="H45" i="9"/>
  <c r="E45" i="9" s="1"/>
  <c r="B45" i="9" s="1"/>
  <c r="G45" i="9"/>
  <c r="F45" i="9"/>
  <c r="H44" i="9"/>
  <c r="G44" i="9"/>
  <c r="F44" i="9"/>
  <c r="H43" i="9"/>
  <c r="G43" i="9"/>
  <c r="F43" i="9"/>
  <c r="H42" i="9"/>
  <c r="G42" i="9"/>
  <c r="F42" i="9"/>
  <c r="H41" i="9"/>
  <c r="E41" i="9" s="1"/>
  <c r="B41" i="9" s="1"/>
  <c r="G41" i="9"/>
  <c r="F41" i="9"/>
  <c r="H40" i="9"/>
  <c r="G40" i="9"/>
  <c r="E40" i="9" s="1"/>
  <c r="B40" i="9" s="1"/>
  <c r="F40" i="9"/>
  <c r="H39" i="9"/>
  <c r="G39" i="9"/>
  <c r="F39" i="9"/>
  <c r="H38" i="9"/>
  <c r="G38" i="9"/>
  <c r="E38" i="9" s="1"/>
  <c r="B38" i="9" s="1"/>
  <c r="F38" i="9"/>
  <c r="H37" i="9"/>
  <c r="G37" i="9"/>
  <c r="F37" i="9"/>
  <c r="H36" i="9"/>
  <c r="G36" i="9"/>
  <c r="F36" i="9"/>
  <c r="E36" i="9"/>
  <c r="B36" i="9" s="1"/>
  <c r="H35" i="9"/>
  <c r="G35" i="9"/>
  <c r="E35" i="9" s="1"/>
  <c r="F35" i="9"/>
  <c r="H34" i="9"/>
  <c r="G34" i="9"/>
  <c r="F34" i="9"/>
  <c r="H33" i="9"/>
  <c r="G33" i="9"/>
  <c r="F33" i="9"/>
  <c r="H32" i="9"/>
  <c r="G32" i="9"/>
  <c r="F32" i="9"/>
  <c r="E32" i="9"/>
  <c r="B32" i="9" s="1"/>
  <c r="H31" i="9"/>
  <c r="G31" i="9"/>
  <c r="E31" i="9" s="1"/>
  <c r="F31" i="9"/>
  <c r="H30" i="9"/>
  <c r="G30" i="9"/>
  <c r="E30" i="9" s="1"/>
  <c r="B30" i="9" s="1"/>
  <c r="F30" i="9"/>
  <c r="H29" i="9"/>
  <c r="E29" i="9" s="1"/>
  <c r="B29" i="9" s="1"/>
  <c r="G29" i="9"/>
  <c r="F29" i="9"/>
  <c r="H28" i="9"/>
  <c r="G28" i="9"/>
  <c r="F28" i="9"/>
  <c r="E28" i="9"/>
  <c r="B28" i="9" s="1"/>
  <c r="H27" i="9"/>
  <c r="G27" i="9"/>
  <c r="E27" i="9" s="1"/>
  <c r="F27" i="9"/>
  <c r="H26" i="9"/>
  <c r="G26" i="9"/>
  <c r="F26" i="9"/>
  <c r="H25" i="9"/>
  <c r="G25" i="9"/>
  <c r="F25" i="9"/>
  <c r="H24" i="9"/>
  <c r="G24" i="9"/>
  <c r="E24" i="9" s="1"/>
  <c r="B24" i="9" s="1"/>
  <c r="F24" i="9"/>
  <c r="H23" i="9"/>
  <c r="G23" i="9"/>
  <c r="E23" i="9" s="1"/>
  <c r="F23" i="9"/>
  <c r="H22" i="9"/>
  <c r="G22" i="9"/>
  <c r="E22" i="9" s="1"/>
  <c r="B22" i="9" s="1"/>
  <c r="F22" i="9"/>
  <c r="H21" i="9"/>
  <c r="G21" i="9"/>
  <c r="F21" i="9"/>
  <c r="F20" i="9"/>
  <c r="F4" i="9"/>
  <c r="O3" i="9"/>
  <c r="G274" i="9" s="1"/>
  <c r="E274" i="9" s="1"/>
  <c r="B274" i="9" s="1"/>
  <c r="I3" i="9"/>
  <c r="H3" i="9"/>
  <c r="G3" i="9"/>
  <c r="D101" i="8"/>
  <c r="C1576" i="1" s="1"/>
  <c r="G1576" i="1" s="1"/>
  <c r="D95" i="8"/>
  <c r="D90" i="8"/>
  <c r="D85" i="8"/>
  <c r="D80" i="8"/>
  <c r="D75" i="8"/>
  <c r="D70" i="8"/>
  <c r="D65" i="8"/>
  <c r="D60" i="8"/>
  <c r="D55" i="8"/>
  <c r="C1530" i="1" s="1"/>
  <c r="D50" i="8"/>
  <c r="D44" i="8"/>
  <c r="D36" i="8"/>
  <c r="D26" i="8"/>
  <c r="D24" i="8" s="1"/>
  <c r="C1499" i="1" s="1"/>
  <c r="H1499" i="1" s="1"/>
  <c r="D18" i="8"/>
  <c r="D8" i="8"/>
  <c r="C1483" i="1" s="1"/>
  <c r="E44" i="7"/>
  <c r="D44" i="7"/>
  <c r="H32" i="3" s="1"/>
  <c r="E39" i="7"/>
  <c r="D39" i="7"/>
  <c r="E38" i="7"/>
  <c r="D38" i="7"/>
  <c r="H31" i="3" s="1"/>
  <c r="E30" i="7"/>
  <c r="D30" i="7"/>
  <c r="E23" i="7"/>
  <c r="E22" i="7" s="1"/>
  <c r="D23" i="7"/>
  <c r="D22" i="7" s="1"/>
  <c r="H30" i="3" s="1"/>
  <c r="E7" i="7"/>
  <c r="E6" i="7" s="1"/>
  <c r="E5" i="7" s="1"/>
  <c r="D7" i="7"/>
  <c r="D6" i="7" s="1"/>
  <c r="D5"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D250" i="5"/>
  <c r="F250" i="5" s="1"/>
  <c r="F249" i="5"/>
  <c r="F248" i="5"/>
  <c r="F247" i="5"/>
  <c r="F246" i="5"/>
  <c r="E246" i="5"/>
  <c r="D246" i="5"/>
  <c r="E245" i="5"/>
  <c r="D245" i="5"/>
  <c r="F245" i="5" s="1"/>
  <c r="F244" i="5"/>
  <c r="F243" i="5"/>
  <c r="F242" i="5"/>
  <c r="E242" i="5"/>
  <c r="D242" i="5"/>
  <c r="F241" i="5"/>
  <c r="F240" i="5"/>
  <c r="F239" i="5"/>
  <c r="E239" i="5"/>
  <c r="D239" i="5"/>
  <c r="D238" i="5" s="1"/>
  <c r="F238" i="5"/>
  <c r="E238" i="5"/>
  <c r="E237" i="5" s="1"/>
  <c r="I23" i="3" s="1"/>
  <c r="D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D206" i="5"/>
  <c r="F205" i="5"/>
  <c r="F204" i="5"/>
  <c r="F203" i="5"/>
  <c r="F202" i="5"/>
  <c r="F201" i="5"/>
  <c r="F200" i="5"/>
  <c r="F199" i="5"/>
  <c r="F198" i="5"/>
  <c r="E198" i="5"/>
  <c r="D198" i="5"/>
  <c r="F197" i="5"/>
  <c r="F196" i="5"/>
  <c r="F195" i="5"/>
  <c r="F194" i="5"/>
  <c r="F193" i="5"/>
  <c r="F192" i="5"/>
  <c r="F191" i="5"/>
  <c r="E191" i="5"/>
  <c r="D191" i="5"/>
  <c r="D190" i="5" s="1"/>
  <c r="G291" i="9" s="1"/>
  <c r="F190" i="5"/>
  <c r="E190" i="5"/>
  <c r="H291" i="9" s="1"/>
  <c r="F189" i="5"/>
  <c r="F188" i="5"/>
  <c r="F187" i="5"/>
  <c r="F186" i="5"/>
  <c r="F185" i="5"/>
  <c r="F184" i="5"/>
  <c r="F183" i="5"/>
  <c r="F182" i="5"/>
  <c r="F181" i="5"/>
  <c r="F180" i="5"/>
  <c r="E180" i="5"/>
  <c r="E177" i="5" s="1"/>
  <c r="H289" i="9" s="1"/>
  <c r="D180" i="5"/>
  <c r="F179" i="5"/>
  <c r="F178" i="5"/>
  <c r="F177" i="5"/>
  <c r="D177" i="5"/>
  <c r="G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8" i="5"/>
  <c r="F147" i="5"/>
  <c r="E146" i="5"/>
  <c r="D146" i="5"/>
  <c r="F146" i="5" s="1"/>
  <c r="F145" i="5"/>
  <c r="F144" i="5"/>
  <c r="F143" i="5"/>
  <c r="F142" i="5"/>
  <c r="E142" i="5"/>
  <c r="D142" i="5"/>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F119"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286" i="9" s="1"/>
  <c r="B286" i="9" s="1"/>
  <c r="E87" i="5"/>
  <c r="F86" i="5"/>
  <c r="F85" i="5"/>
  <c r="F84" i="5"/>
  <c r="F83" i="5"/>
  <c r="F82" i="5"/>
  <c r="F81" i="5"/>
  <c r="F80" i="5"/>
  <c r="E79" i="5"/>
  <c r="E78" i="5" s="1"/>
  <c r="D79" i="5"/>
  <c r="F77" i="5"/>
  <c r="F76" i="5"/>
  <c r="F75" i="5"/>
  <c r="F74" i="5"/>
  <c r="F73" i="5"/>
  <c r="F72" i="5"/>
  <c r="F71" i="5"/>
  <c r="E70" i="5"/>
  <c r="E69" i="5" s="1"/>
  <c r="D70" i="5"/>
  <c r="F70"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E617" i="4"/>
  <c r="D617" i="4"/>
  <c r="F617" i="4" s="1"/>
  <c r="F616" i="4"/>
  <c r="F615" i="4"/>
  <c r="F614" i="4"/>
  <c r="F613" i="4"/>
  <c r="F612" i="4"/>
  <c r="E612" i="4"/>
  <c r="D612" i="4"/>
  <c r="F611" i="4"/>
  <c r="F610" i="4"/>
  <c r="F609" i="4"/>
  <c r="F608" i="4"/>
  <c r="F607" i="4"/>
  <c r="F606" i="4"/>
  <c r="F605" i="4"/>
  <c r="E605" i="4"/>
  <c r="D605" i="4"/>
  <c r="F604" i="4"/>
  <c r="F603" i="4"/>
  <c r="E603" i="4"/>
  <c r="H142" i="9" s="1"/>
  <c r="D603" i="4"/>
  <c r="G142" i="9" s="1"/>
  <c r="E142" i="9" s="1"/>
  <c r="B142"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5" i="4" s="1"/>
  <c r="F584" i="4"/>
  <c r="F583" i="4"/>
  <c r="F582" i="4"/>
  <c r="F581" i="4"/>
  <c r="E581" i="4"/>
  <c r="D581" i="4"/>
  <c r="D580" i="4" s="1"/>
  <c r="F580" i="4" s="1"/>
  <c r="F579" i="4"/>
  <c r="F578" i="4"/>
  <c r="F577" i="4"/>
  <c r="E577" i="4"/>
  <c r="D577" i="4"/>
  <c r="F576" i="4"/>
  <c r="F575" i="4"/>
  <c r="E574" i="4"/>
  <c r="D574" i="4"/>
  <c r="F574" i="4" s="1"/>
  <c r="F573" i="4"/>
  <c r="F572" i="4"/>
  <c r="E571" i="4"/>
  <c r="D571" i="4"/>
  <c r="F571" i="4" s="1"/>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5"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D421" i="4"/>
  <c r="F421" i="4" s="1"/>
  <c r="E418" i="4"/>
  <c r="D418" i="4"/>
  <c r="E417" i="4"/>
  <c r="D417" i="4"/>
  <c r="E416" i="4"/>
  <c r="D411" i="1" s="1"/>
  <c r="D416" i="4"/>
  <c r="C411" i="1" s="1"/>
  <c r="F411" i="4"/>
  <c r="F410" i="4"/>
  <c r="F409" i="4"/>
  <c r="F406" i="4"/>
  <c r="F405" i="4"/>
  <c r="F404" i="4"/>
  <c r="F403" i="4"/>
  <c r="E402" i="4"/>
  <c r="D402" i="4"/>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59" i="1" s="1"/>
  <c r="D364" i="4"/>
  <c r="F362" i="4"/>
  <c r="F361" i="4"/>
  <c r="F360" i="4"/>
  <c r="F359" i="4"/>
  <c r="F358" i="4"/>
  <c r="F357" i="4"/>
  <c r="E356" i="4"/>
  <c r="D356" i="4"/>
  <c r="F356" i="4" s="1"/>
  <c r="F355" i="4"/>
  <c r="F354" i="4"/>
  <c r="F353" i="4"/>
  <c r="E352" i="4"/>
  <c r="D352" i="4"/>
  <c r="C347" i="1" s="1"/>
  <c r="H347" i="1" s="1"/>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E300" i="4"/>
  <c r="E299" i="4" s="1"/>
  <c r="D294" i="1" s="1"/>
  <c r="D300" i="4"/>
  <c r="F300" i="4" s="1"/>
  <c r="F296" i="4"/>
  <c r="F295" i="4"/>
  <c r="F294" i="4"/>
  <c r="F293" i="4"/>
  <c r="F292" i="4"/>
  <c r="F288" i="4"/>
  <c r="E288" i="4"/>
  <c r="D288" i="4"/>
  <c r="E287" i="4"/>
  <c r="D287" i="4"/>
  <c r="F287" i="4" s="1"/>
  <c r="F286" i="4"/>
  <c r="F285" i="4"/>
  <c r="F282" i="4"/>
  <c r="F281" i="4"/>
  <c r="F280" i="4"/>
  <c r="E279" i="4"/>
  <c r="D279" i="4"/>
  <c r="F279" i="4" s="1"/>
  <c r="F278" i="4"/>
  <c r="F277" i="4"/>
  <c r="F276" i="4"/>
  <c r="F275" i="4"/>
  <c r="F274" i="4"/>
  <c r="E273" i="4"/>
  <c r="E263" i="4" s="1"/>
  <c r="D273" i="4"/>
  <c r="F273" i="4" s="1"/>
  <c r="F270" i="4"/>
  <c r="F269" i="4"/>
  <c r="F268" i="4"/>
  <c r="E268" i="4"/>
  <c r="D268" i="4"/>
  <c r="F266" i="4"/>
  <c r="F265" i="4"/>
  <c r="E264" i="4"/>
  <c r="D264" i="4"/>
  <c r="D263" i="4" s="1"/>
  <c r="F261" i="4"/>
  <c r="F260" i="4"/>
  <c r="F259" i="4"/>
  <c r="E259" i="4"/>
  <c r="D259" i="4"/>
  <c r="D252" i="4" s="1"/>
  <c r="F257" i="4"/>
  <c r="F256" i="4"/>
  <c r="F255" i="4"/>
  <c r="F254" i="4"/>
  <c r="F253" i="4"/>
  <c r="E253" i="4"/>
  <c r="D253" i="4"/>
  <c r="E252" i="4"/>
  <c r="D248" i="1" s="1"/>
  <c r="E247" i="4"/>
  <c r="D247" i="4"/>
  <c r="F246" i="4"/>
  <c r="F245" i="4"/>
  <c r="E244" i="4"/>
  <c r="D244" i="4"/>
  <c r="F244" i="4" s="1"/>
  <c r="F241" i="4"/>
  <c r="E240" i="4"/>
  <c r="D240" i="4"/>
  <c r="F238" i="4"/>
  <c r="F237" i="4"/>
  <c r="E236" i="4"/>
  <c r="D236" i="4"/>
  <c r="F233" i="4"/>
  <c r="F232" i="4"/>
  <c r="F231" i="4"/>
  <c r="E231" i="4"/>
  <c r="D231" i="4"/>
  <c r="F230" i="4"/>
  <c r="F229" i="4"/>
  <c r="F228" i="4"/>
  <c r="E228" i="4"/>
  <c r="D228" i="4"/>
  <c r="F227" i="4"/>
  <c r="F226" i="4"/>
  <c r="E225" i="4"/>
  <c r="D225" i="4"/>
  <c r="F222" i="4"/>
  <c r="F221" i="4"/>
  <c r="F220" i="4"/>
  <c r="E219" i="4"/>
  <c r="D219" i="4"/>
  <c r="F218" i="4"/>
  <c r="F217" i="4"/>
  <c r="E216" i="4"/>
  <c r="D216" i="4"/>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4" i="1" s="1"/>
  <c r="D188" i="4"/>
  <c r="C184" i="1" s="1"/>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C160" i="1" s="1"/>
  <c r="F162" i="4"/>
  <c r="F161" i="4"/>
  <c r="F160" i="4"/>
  <c r="E159" i="4"/>
  <c r="D159" i="4"/>
  <c r="F159" i="4" s="1"/>
  <c r="F158" i="4"/>
  <c r="F157" i="4"/>
  <c r="F156" i="4"/>
  <c r="F155" i="4"/>
  <c r="F154" i="4"/>
  <c r="E153" i="4"/>
  <c r="E152" i="4" s="1"/>
  <c r="D148" i="1" s="1"/>
  <c r="D153" i="4"/>
  <c r="D152" i="4"/>
  <c r="C148" i="1" s="1"/>
  <c r="F150" i="4"/>
  <c r="F149" i="4"/>
  <c r="F148" i="4"/>
  <c r="F147" i="4"/>
  <c r="F146" i="4"/>
  <c r="F145" i="4"/>
  <c r="F144" i="4"/>
  <c r="F143" i="4"/>
  <c r="F142" i="4"/>
  <c r="F141" i="4"/>
  <c r="E140" i="4"/>
  <c r="D140" i="4"/>
  <c r="E139" i="4"/>
  <c r="F138" i="4"/>
  <c r="F137" i="4"/>
  <c r="F136" i="4"/>
  <c r="F135" i="4"/>
  <c r="F134" i="4"/>
  <c r="E134" i="4"/>
  <c r="E133" i="4" s="1"/>
  <c r="D134" i="4"/>
  <c r="D133" i="4"/>
  <c r="F133" i="4" s="1"/>
  <c r="F130" i="4"/>
  <c r="F129" i="4"/>
  <c r="F128" i="4"/>
  <c r="E128" i="4"/>
  <c r="D128" i="4"/>
  <c r="F127" i="4"/>
  <c r="F126" i="4"/>
  <c r="E125" i="4"/>
  <c r="D125" i="4"/>
  <c r="F125" i="4" s="1"/>
  <c r="E124" i="4"/>
  <c r="D124" i="4"/>
  <c r="F124" i="4" s="1"/>
  <c r="F123" i="4"/>
  <c r="F122" i="4"/>
  <c r="F121" i="4"/>
  <c r="E120" i="4"/>
  <c r="D116" i="1" s="1"/>
  <c r="D120" i="4"/>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4" i="4"/>
  <c r="F73" i="4"/>
  <c r="F72" i="4"/>
  <c r="E71" i="4"/>
  <c r="D71" i="4"/>
  <c r="F71" i="4" s="1"/>
  <c r="F70" i="4"/>
  <c r="F69" i="4"/>
  <c r="F68" i="4"/>
  <c r="E68" i="4"/>
  <c r="D68" i="4"/>
  <c r="F67" i="4"/>
  <c r="F66" i="4"/>
  <c r="F65" i="4"/>
  <c r="E65" i="4"/>
  <c r="D65" i="4"/>
  <c r="F64" i="4"/>
  <c r="F63" i="4"/>
  <c r="E62" i="4"/>
  <c r="D62" i="4"/>
  <c r="F62" i="4" s="1"/>
  <c r="F61" i="4"/>
  <c r="F60" i="4"/>
  <c r="E59" i="4"/>
  <c r="D55" i="1" s="1"/>
  <c r="D59" i="4"/>
  <c r="F59" i="4" s="1"/>
  <c r="F58" i="4"/>
  <c r="F57" i="4"/>
  <c r="F56" i="4"/>
  <c r="F55" i="4"/>
  <c r="E54" i="4"/>
  <c r="D54" i="4"/>
  <c r="F54" i="4" s="1"/>
  <c r="F53" i="4"/>
  <c r="F52" i="4"/>
  <c r="E51" i="4"/>
  <c r="D51" i="4"/>
  <c r="F51" i="4" s="1"/>
  <c r="F49" i="4"/>
  <c r="F48" i="4"/>
  <c r="F47" i="4"/>
  <c r="F46" i="4"/>
  <c r="F45" i="4"/>
  <c r="E45" i="4"/>
  <c r="D45" i="4"/>
  <c r="F44" i="4"/>
  <c r="E44" i="4"/>
  <c r="D44"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C19" i="1" s="1"/>
  <c r="F22" i="4"/>
  <c r="F21" i="4"/>
  <c r="F20" i="4"/>
  <c r="F19" i="4"/>
  <c r="F18" i="4"/>
  <c r="F17" i="4"/>
  <c r="E17" i="4"/>
  <c r="D17" i="4"/>
  <c r="F16" i="4"/>
  <c r="F15" i="4"/>
  <c r="F14" i="4"/>
  <c r="F13" i="4"/>
  <c r="F12" i="4"/>
  <c r="F11" i="4"/>
  <c r="F10" i="4"/>
  <c r="F9" i="4"/>
  <c r="E8" i="4"/>
  <c r="D8" i="4"/>
  <c r="C4" i="1" s="1"/>
  <c r="I36" i="3"/>
  <c r="G36" i="3"/>
  <c r="B36" i="3"/>
  <c r="G35" i="3"/>
  <c r="B35" i="3"/>
  <c r="G34" i="3"/>
  <c r="B34" i="3"/>
  <c r="I33" i="3"/>
  <c r="G33" i="3"/>
  <c r="B33" i="3"/>
  <c r="I32" i="3"/>
  <c r="G32" i="3"/>
  <c r="B32" i="3"/>
  <c r="I31" i="3"/>
  <c r="G31" i="3"/>
  <c r="B31" i="3"/>
  <c r="I30" i="3"/>
  <c r="G30" i="3"/>
  <c r="B30" i="3"/>
  <c r="I29"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C1580" i="1"/>
  <c r="G1580" i="1" s="1"/>
  <c r="C1579" i="1"/>
  <c r="C1578" i="1"/>
  <c r="C1577" i="1"/>
  <c r="H1577" i="1" s="1"/>
  <c r="C1575" i="1"/>
  <c r="H1575" i="1" s="1"/>
  <c r="C1574" i="1"/>
  <c r="G1574" i="1" s="1"/>
  <c r="H1573" i="1"/>
  <c r="G1573" i="1"/>
  <c r="C1573" i="1"/>
  <c r="G1572" i="1"/>
  <c r="C1572" i="1"/>
  <c r="H1572" i="1" s="1"/>
  <c r="C1571" i="1"/>
  <c r="H1571" i="1" s="1"/>
  <c r="H1570" i="1"/>
  <c r="C1570" i="1"/>
  <c r="G1570" i="1" s="1"/>
  <c r="H1569" i="1"/>
  <c r="G1569" i="1"/>
  <c r="C1569" i="1"/>
  <c r="H1568" i="1"/>
  <c r="C1568" i="1"/>
  <c r="G1568" i="1" s="1"/>
  <c r="C1567" i="1"/>
  <c r="H1567" i="1" s="1"/>
  <c r="C1566" i="1"/>
  <c r="G1566" i="1" s="1"/>
  <c r="H1565" i="1"/>
  <c r="G1565" i="1"/>
  <c r="C1565" i="1"/>
  <c r="G1564" i="1"/>
  <c r="C1564" i="1"/>
  <c r="H1564" i="1" s="1"/>
  <c r="C1563" i="1"/>
  <c r="H1563" i="1" s="1"/>
  <c r="H1562" i="1"/>
  <c r="C1562" i="1"/>
  <c r="G1562" i="1" s="1"/>
  <c r="C1561" i="1"/>
  <c r="H1560" i="1"/>
  <c r="C1560" i="1"/>
  <c r="G1560" i="1" s="1"/>
  <c r="H1559" i="1"/>
  <c r="G1559" i="1"/>
  <c r="C1559" i="1"/>
  <c r="G1558" i="1"/>
  <c r="C1558" i="1"/>
  <c r="H1558" i="1" s="1"/>
  <c r="C1557" i="1"/>
  <c r="H1556" i="1"/>
  <c r="C1556" i="1"/>
  <c r="G1556" i="1" s="1"/>
  <c r="C1555" i="1"/>
  <c r="H1555" i="1" s="1"/>
  <c r="G1554" i="1"/>
  <c r="C1554" i="1"/>
  <c r="H1554" i="1" s="1"/>
  <c r="C1553" i="1"/>
  <c r="H1552" i="1"/>
  <c r="C1552" i="1"/>
  <c r="G1552" i="1" s="1"/>
  <c r="H1551" i="1"/>
  <c r="G1551" i="1"/>
  <c r="C1551" i="1"/>
  <c r="G1550" i="1"/>
  <c r="C1550" i="1"/>
  <c r="H1550" i="1" s="1"/>
  <c r="C1549" i="1"/>
  <c r="H1548" i="1"/>
  <c r="C1548" i="1"/>
  <c r="G1548" i="1" s="1"/>
  <c r="C1547" i="1"/>
  <c r="H1547" i="1" s="1"/>
  <c r="C1546" i="1"/>
  <c r="H1546" i="1" s="1"/>
  <c r="C1545" i="1"/>
  <c r="H1544" i="1"/>
  <c r="C1544" i="1"/>
  <c r="G1544" i="1" s="1"/>
  <c r="H1543" i="1"/>
  <c r="G1543" i="1"/>
  <c r="C1543" i="1"/>
  <c r="G1542" i="1"/>
  <c r="C1542" i="1"/>
  <c r="H1542" i="1" s="1"/>
  <c r="C1541" i="1"/>
  <c r="H1540" i="1"/>
  <c r="C1540" i="1"/>
  <c r="G1540" i="1" s="1"/>
  <c r="C1539" i="1"/>
  <c r="H1539" i="1" s="1"/>
  <c r="G1538" i="1"/>
  <c r="C1538" i="1"/>
  <c r="H1538" i="1" s="1"/>
  <c r="C1537" i="1"/>
  <c r="H1536" i="1"/>
  <c r="C1536" i="1"/>
  <c r="G1536" i="1" s="1"/>
  <c r="C1535" i="1"/>
  <c r="H1535" i="1" s="1"/>
  <c r="G1534" i="1"/>
  <c r="C1534" i="1"/>
  <c r="H1534" i="1" s="1"/>
  <c r="C1533" i="1"/>
  <c r="H1532" i="1"/>
  <c r="C1532" i="1"/>
  <c r="G1532" i="1" s="1"/>
  <c r="C1531" i="1"/>
  <c r="H1531" i="1" s="1"/>
  <c r="C1529" i="1"/>
  <c r="H1528" i="1"/>
  <c r="C1528" i="1"/>
  <c r="G1528" i="1" s="1"/>
  <c r="H1527" i="1"/>
  <c r="G1527" i="1"/>
  <c r="C1527" i="1"/>
  <c r="G1526" i="1"/>
  <c r="C1526" i="1"/>
  <c r="H1526" i="1" s="1"/>
  <c r="C1525" i="1"/>
  <c r="H1523" i="1"/>
  <c r="G1523" i="1"/>
  <c r="C1523" i="1"/>
  <c r="G1522" i="1"/>
  <c r="C1522" i="1"/>
  <c r="H1522" i="1" s="1"/>
  <c r="C1521" i="1"/>
  <c r="H1520" i="1"/>
  <c r="C1520" i="1"/>
  <c r="G1520" i="1" s="1"/>
  <c r="H1519" i="1"/>
  <c r="G1519" i="1"/>
  <c r="C1519" i="1"/>
  <c r="H1516" i="1"/>
  <c r="C1516" i="1"/>
  <c r="G1516" i="1" s="1"/>
  <c r="C1515" i="1"/>
  <c r="H1515" i="1" s="1"/>
  <c r="G1514" i="1"/>
  <c r="C1514" i="1"/>
  <c r="H1514" i="1" s="1"/>
  <c r="C1513" i="1"/>
  <c r="H1512" i="1"/>
  <c r="C1512" i="1"/>
  <c r="G1512" i="1" s="1"/>
  <c r="C1511" i="1"/>
  <c r="H1511" i="1" s="1"/>
  <c r="G1510" i="1"/>
  <c r="C1510" i="1"/>
  <c r="H1510" i="1" s="1"/>
  <c r="C1509" i="1"/>
  <c r="C1508" i="1"/>
  <c r="G1508" i="1" s="1"/>
  <c r="C1507" i="1"/>
  <c r="H1507" i="1" s="1"/>
  <c r="G1506" i="1"/>
  <c r="C1506" i="1"/>
  <c r="H1506" i="1" s="1"/>
  <c r="C1505" i="1"/>
  <c r="C1504" i="1"/>
  <c r="G1504" i="1" s="1"/>
  <c r="C1503" i="1"/>
  <c r="H1503" i="1" s="1"/>
  <c r="C1502" i="1"/>
  <c r="H1502" i="1" s="1"/>
  <c r="H1500" i="1"/>
  <c r="C1500" i="1"/>
  <c r="G1500" i="1" s="1"/>
  <c r="G1498" i="1"/>
  <c r="C1498" i="1"/>
  <c r="H1498" i="1" s="1"/>
  <c r="C1497" i="1"/>
  <c r="H1496" i="1"/>
  <c r="C1496" i="1"/>
  <c r="G1496" i="1" s="1"/>
  <c r="H1495" i="1"/>
  <c r="G1495" i="1"/>
  <c r="C1495" i="1"/>
  <c r="G1494" i="1"/>
  <c r="C1494" i="1"/>
  <c r="H1494" i="1" s="1"/>
  <c r="C1493" i="1"/>
  <c r="H1492" i="1"/>
  <c r="C1492" i="1"/>
  <c r="G1492" i="1" s="1"/>
  <c r="C1491" i="1"/>
  <c r="H1491" i="1" s="1"/>
  <c r="C1490" i="1"/>
  <c r="H1490" i="1" s="1"/>
  <c r="C1489" i="1"/>
  <c r="H1488" i="1"/>
  <c r="C1488" i="1"/>
  <c r="G1488" i="1" s="1"/>
  <c r="H1487" i="1"/>
  <c r="G1487" i="1"/>
  <c r="C1487" i="1"/>
  <c r="C1486" i="1"/>
  <c r="H1486" i="1" s="1"/>
  <c r="C1485" i="1"/>
  <c r="C1484" i="1"/>
  <c r="H1484" i="1" s="1"/>
  <c r="C1482" i="1"/>
  <c r="H1482" i="1" s="1"/>
  <c r="C1480" i="1"/>
  <c r="H1480" i="1" s="1"/>
  <c r="J1479" i="1"/>
  <c r="D1479" i="1"/>
  <c r="C1479" i="1"/>
  <c r="H1478" i="1"/>
  <c r="G1478" i="1"/>
  <c r="I1478" i="1" s="1"/>
  <c r="D1478" i="1"/>
  <c r="J1478" i="1" s="1"/>
  <c r="C1478" i="1"/>
  <c r="J1477" i="1"/>
  <c r="D1477" i="1"/>
  <c r="C1477" i="1"/>
  <c r="H1476" i="1"/>
  <c r="G1476" i="1"/>
  <c r="I1476" i="1" s="1"/>
  <c r="D1476" i="1"/>
  <c r="J1476" i="1" s="1"/>
  <c r="C1476" i="1"/>
  <c r="H1475" i="1"/>
  <c r="G1475" i="1"/>
  <c r="D1475" i="1"/>
  <c r="C1475" i="1"/>
  <c r="J1474" i="1"/>
  <c r="D1474" i="1"/>
  <c r="C1474" i="1"/>
  <c r="H1473" i="1"/>
  <c r="G1473" i="1"/>
  <c r="I1473" i="1" s="1"/>
  <c r="D1473" i="1"/>
  <c r="J1473" i="1" s="1"/>
  <c r="C1473" i="1"/>
  <c r="J1472" i="1"/>
  <c r="D1472" i="1"/>
  <c r="C1472" i="1"/>
  <c r="H1471" i="1"/>
  <c r="G1471" i="1"/>
  <c r="I1471" i="1" s="1"/>
  <c r="D1471" i="1"/>
  <c r="J1471" i="1" s="1"/>
  <c r="C1471" i="1"/>
  <c r="H1470" i="1"/>
  <c r="G1470" i="1"/>
  <c r="D1470" i="1"/>
  <c r="C1470" i="1"/>
  <c r="H1469" i="1"/>
  <c r="G1469" i="1"/>
  <c r="D1469" i="1"/>
  <c r="C1469" i="1"/>
  <c r="J1468" i="1"/>
  <c r="D1468" i="1"/>
  <c r="C1468" i="1"/>
  <c r="H1467" i="1"/>
  <c r="G1467" i="1"/>
  <c r="I1467" i="1" s="1"/>
  <c r="D1467" i="1"/>
  <c r="J1467" i="1" s="1"/>
  <c r="C1467" i="1"/>
  <c r="J1466" i="1"/>
  <c r="D1466" i="1"/>
  <c r="C1466" i="1"/>
  <c r="H1465" i="1"/>
  <c r="G1465" i="1"/>
  <c r="I1465" i="1" s="1"/>
  <c r="D1465" i="1"/>
  <c r="J1465" i="1" s="1"/>
  <c r="C1465" i="1"/>
  <c r="J1464" i="1"/>
  <c r="D1464" i="1"/>
  <c r="C1464" i="1"/>
  <c r="H1463" i="1"/>
  <c r="G1463" i="1"/>
  <c r="I1463" i="1" s="1"/>
  <c r="D1463" i="1"/>
  <c r="J1463" i="1" s="1"/>
  <c r="C1463" i="1"/>
  <c r="J1462" i="1"/>
  <c r="D1462" i="1"/>
  <c r="C1462" i="1"/>
  <c r="D1461" i="1"/>
  <c r="C1461" i="1"/>
  <c r="H1460" i="1"/>
  <c r="G1460" i="1"/>
  <c r="D1460" i="1"/>
  <c r="J1460" i="1" s="1"/>
  <c r="C1460" i="1"/>
  <c r="D1459" i="1"/>
  <c r="C1459" i="1"/>
  <c r="H1458" i="1"/>
  <c r="G1458" i="1"/>
  <c r="D1458" i="1"/>
  <c r="J1458" i="1" s="1"/>
  <c r="C1458" i="1"/>
  <c r="D1457" i="1"/>
  <c r="C1457" i="1"/>
  <c r="H1456" i="1"/>
  <c r="G1456" i="1"/>
  <c r="D1456" i="1"/>
  <c r="J1456" i="1" s="1"/>
  <c r="C1456" i="1"/>
  <c r="D1455" i="1"/>
  <c r="C1455" i="1"/>
  <c r="D1454" i="1"/>
  <c r="C1454" i="1"/>
  <c r="D1453" i="1"/>
  <c r="C1453" i="1"/>
  <c r="H1452" i="1"/>
  <c r="G1452" i="1"/>
  <c r="D1452" i="1"/>
  <c r="J1452" i="1" s="1"/>
  <c r="C1452" i="1"/>
  <c r="D1451" i="1"/>
  <c r="C1451" i="1"/>
  <c r="H1450" i="1"/>
  <c r="G1450" i="1"/>
  <c r="D1450" i="1"/>
  <c r="J1450" i="1" s="1"/>
  <c r="C1450" i="1"/>
  <c r="D1449" i="1"/>
  <c r="C1449" i="1"/>
  <c r="H1448" i="1"/>
  <c r="G1448" i="1"/>
  <c r="D1448" i="1"/>
  <c r="J1448" i="1" s="1"/>
  <c r="C1448" i="1"/>
  <c r="D1447" i="1"/>
  <c r="C1447" i="1"/>
  <c r="H1446" i="1"/>
  <c r="G1446" i="1"/>
  <c r="D1446" i="1"/>
  <c r="J1446" i="1" s="1"/>
  <c r="C1446" i="1"/>
  <c r="D1445" i="1"/>
  <c r="C1445" i="1"/>
  <c r="G1445" i="1" s="1"/>
  <c r="D1444" i="1"/>
  <c r="J1444" i="1" s="1"/>
  <c r="C1444" i="1"/>
  <c r="H1444" i="1" s="1"/>
  <c r="D1443" i="1"/>
  <c r="C1443" i="1"/>
  <c r="H1443" i="1" s="1"/>
  <c r="D1442" i="1"/>
  <c r="J1442" i="1" s="1"/>
  <c r="C1442" i="1"/>
  <c r="H1442" i="1" s="1"/>
  <c r="D1441" i="1"/>
  <c r="C1441" i="1"/>
  <c r="D1440" i="1"/>
  <c r="J1440" i="1" s="1"/>
  <c r="C1440" i="1"/>
  <c r="H1440" i="1" s="1"/>
  <c r="D1439" i="1"/>
  <c r="C1439" i="1"/>
  <c r="D1438" i="1"/>
  <c r="C1438" i="1"/>
  <c r="G1438" i="1" s="1"/>
  <c r="H1437" i="1"/>
  <c r="D1437" i="1"/>
  <c r="C1437" i="1"/>
  <c r="G1437" i="1" s="1"/>
  <c r="H1436" i="1"/>
  <c r="D1436" i="1"/>
  <c r="C1436" i="1"/>
  <c r="G1436" i="1" s="1"/>
  <c r="H1434" i="1"/>
  <c r="D1434" i="1"/>
  <c r="C1434" i="1"/>
  <c r="G1434" i="1" s="1"/>
  <c r="H1433" i="1"/>
  <c r="D1433" i="1"/>
  <c r="C1433" i="1"/>
  <c r="G1433" i="1" s="1"/>
  <c r="D1432" i="1"/>
  <c r="C1432" i="1"/>
  <c r="G1432" i="1" s="1"/>
  <c r="D1431" i="1"/>
  <c r="C1431" i="1"/>
  <c r="G1431" i="1" s="1"/>
  <c r="H1430" i="1"/>
  <c r="D1430" i="1"/>
  <c r="C1430" i="1"/>
  <c r="G1430" i="1" s="1"/>
  <c r="H1429" i="1"/>
  <c r="D1429" i="1"/>
  <c r="C1429" i="1"/>
  <c r="G1429" i="1" s="1"/>
  <c r="D1428" i="1"/>
  <c r="C1428" i="1"/>
  <c r="G1428" i="1" s="1"/>
  <c r="D1427" i="1"/>
  <c r="C1427" i="1"/>
  <c r="G1427" i="1" s="1"/>
  <c r="H1426" i="1"/>
  <c r="D1426" i="1"/>
  <c r="C1426" i="1"/>
  <c r="G1426" i="1" s="1"/>
  <c r="H1425" i="1"/>
  <c r="D1425" i="1"/>
  <c r="C1425" i="1"/>
  <c r="G1425" i="1" s="1"/>
  <c r="D1424" i="1"/>
  <c r="C1424" i="1"/>
  <c r="G1424" i="1" s="1"/>
  <c r="D1423" i="1"/>
  <c r="H1422" i="1"/>
  <c r="D1422" i="1"/>
  <c r="C1422" i="1"/>
  <c r="G1422" i="1" s="1"/>
  <c r="H1421" i="1"/>
  <c r="D1421" i="1"/>
  <c r="C1421" i="1"/>
  <c r="G1421" i="1" s="1"/>
  <c r="D1420" i="1"/>
  <c r="C1420" i="1"/>
  <c r="G1420" i="1" s="1"/>
  <c r="D1419" i="1"/>
  <c r="C1419" i="1"/>
  <c r="G1419" i="1" s="1"/>
  <c r="H1418" i="1"/>
  <c r="D1418" i="1"/>
  <c r="C1418" i="1"/>
  <c r="G1418" i="1" s="1"/>
  <c r="H1417" i="1"/>
  <c r="D1417" i="1"/>
  <c r="C1417" i="1"/>
  <c r="G1417" i="1" s="1"/>
  <c r="D1416" i="1"/>
  <c r="C1416" i="1"/>
  <c r="G1416" i="1" s="1"/>
  <c r="D1415" i="1"/>
  <c r="C1415" i="1"/>
  <c r="G1415" i="1" s="1"/>
  <c r="H1414" i="1"/>
  <c r="D1414" i="1"/>
  <c r="C1414" i="1"/>
  <c r="G1414" i="1" s="1"/>
  <c r="H1413" i="1"/>
  <c r="D1413" i="1"/>
  <c r="C1413" i="1"/>
  <c r="G1413" i="1" s="1"/>
  <c r="D1412" i="1"/>
  <c r="C1412" i="1"/>
  <c r="G1412" i="1" s="1"/>
  <c r="D1411" i="1"/>
  <c r="C1411" i="1"/>
  <c r="G1411" i="1" s="1"/>
  <c r="H1410" i="1"/>
  <c r="D1410" i="1"/>
  <c r="C1410" i="1"/>
  <c r="G1410" i="1" s="1"/>
  <c r="H1409" i="1"/>
  <c r="D1409" i="1"/>
  <c r="C1409" i="1"/>
  <c r="G1409" i="1" s="1"/>
  <c r="H1407" i="1"/>
  <c r="D1407" i="1"/>
  <c r="C1407" i="1"/>
  <c r="G1407" i="1" s="1"/>
  <c r="H1406" i="1"/>
  <c r="D1406" i="1"/>
  <c r="C1406" i="1"/>
  <c r="G1406" i="1" s="1"/>
  <c r="D1405" i="1"/>
  <c r="C1405" i="1"/>
  <c r="G1405" i="1" s="1"/>
  <c r="D1404" i="1"/>
  <c r="C1404" i="1"/>
  <c r="G1404" i="1" s="1"/>
  <c r="H1403" i="1"/>
  <c r="D1403" i="1"/>
  <c r="C1403" i="1"/>
  <c r="G1403" i="1" s="1"/>
  <c r="H1402" i="1"/>
  <c r="D1402" i="1"/>
  <c r="C1402" i="1"/>
  <c r="G1402" i="1" s="1"/>
  <c r="D1401" i="1"/>
  <c r="C1401" i="1"/>
  <c r="G1401" i="1" s="1"/>
  <c r="D1400" i="1"/>
  <c r="C1400" i="1"/>
  <c r="G1400" i="1" s="1"/>
  <c r="H1399" i="1"/>
  <c r="D1399" i="1"/>
  <c r="C1399" i="1"/>
  <c r="G1399" i="1" s="1"/>
  <c r="H1398" i="1"/>
  <c r="D1398" i="1"/>
  <c r="C1398" i="1"/>
  <c r="G1398" i="1" s="1"/>
  <c r="D1397" i="1"/>
  <c r="C1397" i="1"/>
  <c r="G1397" i="1" s="1"/>
  <c r="D1396" i="1"/>
  <c r="C1396" i="1"/>
  <c r="G1396" i="1" s="1"/>
  <c r="H1395" i="1"/>
  <c r="D1395" i="1"/>
  <c r="C1395" i="1"/>
  <c r="G1395" i="1" s="1"/>
  <c r="H1394" i="1"/>
  <c r="D1394" i="1"/>
  <c r="C1394" i="1"/>
  <c r="G1394" i="1" s="1"/>
  <c r="D1393" i="1"/>
  <c r="C1393" i="1"/>
  <c r="G1393" i="1" s="1"/>
  <c r="D1392" i="1"/>
  <c r="C1392" i="1"/>
  <c r="G1392" i="1" s="1"/>
  <c r="H1391" i="1"/>
  <c r="D1391" i="1"/>
  <c r="C1391" i="1"/>
  <c r="G1391" i="1" s="1"/>
  <c r="H1390" i="1"/>
  <c r="D1390" i="1"/>
  <c r="C1390" i="1"/>
  <c r="G1390" i="1" s="1"/>
  <c r="D1389" i="1"/>
  <c r="C1389" i="1"/>
  <c r="G1389" i="1" s="1"/>
  <c r="D1388" i="1"/>
  <c r="C1388" i="1"/>
  <c r="G1388" i="1" s="1"/>
  <c r="H1387" i="1"/>
  <c r="D1387" i="1"/>
  <c r="C1387" i="1"/>
  <c r="G1387" i="1" s="1"/>
  <c r="H1386" i="1"/>
  <c r="D1386" i="1"/>
  <c r="C1386" i="1"/>
  <c r="G1386" i="1" s="1"/>
  <c r="D1385" i="1"/>
  <c r="C1385" i="1"/>
  <c r="G1385" i="1" s="1"/>
  <c r="D1384" i="1"/>
  <c r="C1384" i="1"/>
  <c r="G1384" i="1" s="1"/>
  <c r="D1383" i="1"/>
  <c r="H1382" i="1"/>
  <c r="D1382" i="1"/>
  <c r="C1382" i="1"/>
  <c r="G1382" i="1" s="1"/>
  <c r="D1381" i="1"/>
  <c r="C1381" i="1"/>
  <c r="G1381" i="1" s="1"/>
  <c r="D1380" i="1"/>
  <c r="C1380" i="1"/>
  <c r="G1380" i="1" s="1"/>
  <c r="H1379" i="1"/>
  <c r="D1379" i="1"/>
  <c r="C1379" i="1"/>
  <c r="G1379" i="1" s="1"/>
  <c r="H1378" i="1"/>
  <c r="D1378" i="1"/>
  <c r="C1378" i="1"/>
  <c r="G1378" i="1" s="1"/>
  <c r="D1377" i="1"/>
  <c r="C1377" i="1"/>
  <c r="G1377" i="1" s="1"/>
  <c r="D1376" i="1"/>
  <c r="C1376" i="1"/>
  <c r="G1376" i="1" s="1"/>
  <c r="H1375" i="1"/>
  <c r="D1375" i="1"/>
  <c r="C1375" i="1"/>
  <c r="G1375" i="1" s="1"/>
  <c r="H1374" i="1"/>
  <c r="D1374" i="1"/>
  <c r="C1374" i="1"/>
  <c r="G1374" i="1" s="1"/>
  <c r="D1373" i="1"/>
  <c r="C1373" i="1"/>
  <c r="G1373" i="1" s="1"/>
  <c r="D1372" i="1"/>
  <c r="C1372" i="1"/>
  <c r="G1372" i="1" s="1"/>
  <c r="H1371" i="1"/>
  <c r="D1371" i="1"/>
  <c r="C1371" i="1"/>
  <c r="G1371" i="1" s="1"/>
  <c r="H1370" i="1"/>
  <c r="D1370" i="1"/>
  <c r="C1370" i="1"/>
  <c r="G1370" i="1" s="1"/>
  <c r="D1369" i="1"/>
  <c r="C1369" i="1"/>
  <c r="G1369" i="1" s="1"/>
  <c r="D1368" i="1"/>
  <c r="C1368" i="1"/>
  <c r="G1368" i="1" s="1"/>
  <c r="H1367" i="1"/>
  <c r="D1367" i="1"/>
  <c r="C1367" i="1"/>
  <c r="G1367" i="1" s="1"/>
  <c r="H1366" i="1"/>
  <c r="D1366" i="1"/>
  <c r="C1366" i="1"/>
  <c r="G1366" i="1" s="1"/>
  <c r="D1365" i="1"/>
  <c r="C1365" i="1"/>
  <c r="G1365" i="1" s="1"/>
  <c r="D1364" i="1"/>
  <c r="C1364" i="1"/>
  <c r="G1364" i="1" s="1"/>
  <c r="H1363" i="1"/>
  <c r="D1363" i="1"/>
  <c r="C1363" i="1"/>
  <c r="G1363" i="1" s="1"/>
  <c r="H1362" i="1"/>
  <c r="D1362" i="1"/>
  <c r="C1362" i="1"/>
  <c r="G1362" i="1" s="1"/>
  <c r="D1361" i="1"/>
  <c r="C1361" i="1"/>
  <c r="G1361" i="1" s="1"/>
  <c r="D1360" i="1"/>
  <c r="C1360" i="1"/>
  <c r="G1360" i="1" s="1"/>
  <c r="H1359" i="1"/>
  <c r="D1359" i="1"/>
  <c r="C1359" i="1"/>
  <c r="G1359" i="1" s="1"/>
  <c r="H1358" i="1"/>
  <c r="D1358" i="1"/>
  <c r="C1358" i="1"/>
  <c r="G1358" i="1" s="1"/>
  <c r="D1357" i="1"/>
  <c r="C1357" i="1"/>
  <c r="G1357" i="1" s="1"/>
  <c r="D1356" i="1"/>
  <c r="C1356" i="1"/>
  <c r="G1356" i="1" s="1"/>
  <c r="H1355" i="1"/>
  <c r="D1355" i="1"/>
  <c r="C1355" i="1"/>
  <c r="G1355" i="1" s="1"/>
  <c r="H1354" i="1"/>
  <c r="D1354" i="1"/>
  <c r="C1354" i="1"/>
  <c r="G1354" i="1" s="1"/>
  <c r="D1353" i="1"/>
  <c r="C1353" i="1"/>
  <c r="G1353" i="1" s="1"/>
  <c r="D1352" i="1"/>
  <c r="C1352" i="1"/>
  <c r="G1352" i="1" s="1"/>
  <c r="H1351" i="1"/>
  <c r="D1351" i="1"/>
  <c r="C1351" i="1"/>
  <c r="G1351" i="1" s="1"/>
  <c r="H1350" i="1"/>
  <c r="D1350" i="1"/>
  <c r="C1350" i="1"/>
  <c r="G1350" i="1" s="1"/>
  <c r="D1349" i="1"/>
  <c r="C1349" i="1"/>
  <c r="G1349" i="1" s="1"/>
  <c r="D1348" i="1"/>
  <c r="C1348" i="1"/>
  <c r="G1348" i="1" s="1"/>
  <c r="H1347" i="1"/>
  <c r="D1347" i="1"/>
  <c r="C1347" i="1"/>
  <c r="G1347" i="1" s="1"/>
  <c r="H1346" i="1"/>
  <c r="D1346" i="1"/>
  <c r="C1346" i="1"/>
  <c r="G1346" i="1" s="1"/>
  <c r="D1345" i="1"/>
  <c r="C1345" i="1"/>
  <c r="G1345" i="1" s="1"/>
  <c r="D1344" i="1"/>
  <c r="C1344" i="1"/>
  <c r="G1344" i="1" s="1"/>
  <c r="H1343" i="1"/>
  <c r="D1343" i="1"/>
  <c r="C1343" i="1"/>
  <c r="G1343" i="1" s="1"/>
  <c r="H1342" i="1"/>
  <c r="D1342" i="1"/>
  <c r="C1342" i="1"/>
  <c r="G1342" i="1" s="1"/>
  <c r="D1341" i="1"/>
  <c r="C1341" i="1"/>
  <c r="G1341" i="1" s="1"/>
  <c r="D1340" i="1"/>
  <c r="C1340" i="1"/>
  <c r="G1340" i="1" s="1"/>
  <c r="H1339" i="1"/>
  <c r="D1339" i="1"/>
  <c r="C1339" i="1"/>
  <c r="G1339" i="1" s="1"/>
  <c r="H1338" i="1"/>
  <c r="D1338" i="1"/>
  <c r="C1338" i="1"/>
  <c r="G1338" i="1" s="1"/>
  <c r="D1337" i="1"/>
  <c r="C1337" i="1"/>
  <c r="G1337" i="1" s="1"/>
  <c r="D1336" i="1"/>
  <c r="C1336" i="1"/>
  <c r="G1336" i="1" s="1"/>
  <c r="H1335" i="1"/>
  <c r="D1335" i="1"/>
  <c r="C1335" i="1"/>
  <c r="G1335" i="1" s="1"/>
  <c r="H1334" i="1"/>
  <c r="D1334" i="1"/>
  <c r="C1334" i="1"/>
  <c r="G1334" i="1" s="1"/>
  <c r="D1333" i="1"/>
  <c r="C1333" i="1"/>
  <c r="G1333" i="1" s="1"/>
  <c r="D1332" i="1"/>
  <c r="C1332" i="1"/>
  <c r="G1332" i="1" s="1"/>
  <c r="H1331" i="1"/>
  <c r="D1331" i="1"/>
  <c r="C1331" i="1"/>
  <c r="G1331" i="1" s="1"/>
  <c r="H1330" i="1"/>
  <c r="D1330" i="1"/>
  <c r="C1330" i="1"/>
  <c r="G1330" i="1" s="1"/>
  <c r="C1329" i="1"/>
  <c r="H1328" i="1"/>
  <c r="D1328" i="1"/>
  <c r="C1328" i="1"/>
  <c r="G1328" i="1" s="1"/>
  <c r="H1327" i="1"/>
  <c r="D1327" i="1"/>
  <c r="C1327" i="1"/>
  <c r="G1327" i="1" s="1"/>
  <c r="D1326" i="1"/>
  <c r="C1326" i="1"/>
  <c r="G1326" i="1" s="1"/>
  <c r="D1325" i="1"/>
  <c r="C1325" i="1"/>
  <c r="G1325" i="1" s="1"/>
  <c r="H1324" i="1"/>
  <c r="D1324" i="1"/>
  <c r="C1324" i="1"/>
  <c r="G1324" i="1" s="1"/>
  <c r="H1323" i="1"/>
  <c r="D1323" i="1"/>
  <c r="C1323" i="1"/>
  <c r="G1323" i="1" s="1"/>
  <c r="D1322" i="1"/>
  <c r="C1322" i="1"/>
  <c r="G1322" i="1" s="1"/>
  <c r="D1321" i="1"/>
  <c r="C1321" i="1"/>
  <c r="G1321" i="1" s="1"/>
  <c r="H1320" i="1"/>
  <c r="D1320" i="1"/>
  <c r="C1320" i="1"/>
  <c r="G1320" i="1" s="1"/>
  <c r="H1319" i="1"/>
  <c r="D1319" i="1"/>
  <c r="C1319" i="1"/>
  <c r="G1319" i="1" s="1"/>
  <c r="D1318" i="1"/>
  <c r="C1318" i="1"/>
  <c r="G1318" i="1" s="1"/>
  <c r="D1317" i="1"/>
  <c r="C1317" i="1"/>
  <c r="G1317" i="1" s="1"/>
  <c r="H1316" i="1"/>
  <c r="D1316" i="1"/>
  <c r="C1316" i="1"/>
  <c r="G1316" i="1" s="1"/>
  <c r="H1315" i="1"/>
  <c r="D1315" i="1"/>
  <c r="C1315" i="1"/>
  <c r="G1315" i="1" s="1"/>
  <c r="D1314" i="1"/>
  <c r="C1314" i="1"/>
  <c r="G1314" i="1" s="1"/>
  <c r="D1313" i="1"/>
  <c r="C1313" i="1"/>
  <c r="G1313" i="1" s="1"/>
  <c r="H1312" i="1"/>
  <c r="D1312" i="1"/>
  <c r="C1312" i="1"/>
  <c r="G1312" i="1" s="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D817" i="1"/>
  <c r="H817" i="1" s="1"/>
  <c r="C817" i="1"/>
  <c r="D816" i="1"/>
  <c r="C816" i="1"/>
  <c r="H815" i="1"/>
  <c r="G815" i="1"/>
  <c r="D815" i="1"/>
  <c r="C815" i="1"/>
  <c r="H814" i="1"/>
  <c r="G814" i="1"/>
  <c r="D814" i="1"/>
  <c r="C814" i="1"/>
  <c r="H813" i="1"/>
  <c r="G813" i="1"/>
  <c r="D813" i="1"/>
  <c r="C813" i="1"/>
  <c r="D812" i="1"/>
  <c r="H812" i="1" s="1"/>
  <c r="C812" i="1"/>
  <c r="H811" i="1"/>
  <c r="G811" i="1"/>
  <c r="D811" i="1"/>
  <c r="C811" i="1"/>
  <c r="H810" i="1"/>
  <c r="G810" i="1"/>
  <c r="D810" i="1"/>
  <c r="C810" i="1"/>
  <c r="D809" i="1"/>
  <c r="H809" i="1" s="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D753" i="1"/>
  <c r="C753" i="1"/>
  <c r="G753" i="1" s="1"/>
  <c r="H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C719" i="1"/>
  <c r="G719" i="1" s="1"/>
  <c r="H718" i="1"/>
  <c r="D718" i="1"/>
  <c r="C718" i="1"/>
  <c r="H717" i="1"/>
  <c r="G717" i="1"/>
  <c r="D717" i="1"/>
  <c r="C717" i="1"/>
  <c r="H716" i="1"/>
  <c r="G716" i="1"/>
  <c r="D716" i="1"/>
  <c r="C716" i="1"/>
  <c r="H715" i="1"/>
  <c r="D715" i="1"/>
  <c r="C715" i="1"/>
  <c r="G715" i="1" s="1"/>
  <c r="H714" i="1"/>
  <c r="G714" i="1"/>
  <c r="D714" i="1"/>
  <c r="C714" i="1"/>
  <c r="H713" i="1"/>
  <c r="D713" i="1"/>
  <c r="C713" i="1"/>
  <c r="H712" i="1"/>
  <c r="G712" i="1"/>
  <c r="D712" i="1"/>
  <c r="C712" i="1"/>
  <c r="H711" i="1"/>
  <c r="D711" i="1"/>
  <c r="C711" i="1"/>
  <c r="G711" i="1" s="1"/>
  <c r="D710" i="1"/>
  <c r="G710" i="1" s="1"/>
  <c r="C710" i="1"/>
  <c r="H709" i="1"/>
  <c r="D709" i="1"/>
  <c r="C709" i="1"/>
  <c r="G709" i="1" s="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D691" i="1"/>
  <c r="C691" i="1"/>
  <c r="G691" i="1" s="1"/>
  <c r="H690" i="1"/>
  <c r="G690" i="1"/>
  <c r="D690" i="1"/>
  <c r="C690" i="1"/>
  <c r="H689" i="1"/>
  <c r="G689" i="1"/>
  <c r="D689" i="1"/>
  <c r="C689" i="1"/>
  <c r="H688" i="1"/>
  <c r="G688" i="1"/>
  <c r="D688" i="1"/>
  <c r="C688"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D654" i="1"/>
  <c r="C654" i="1"/>
  <c r="H653" i="1"/>
  <c r="D653" i="1"/>
  <c r="C653" i="1"/>
  <c r="H652" i="1"/>
  <c r="G652" i="1"/>
  <c r="D652" i="1"/>
  <c r="C652" i="1"/>
  <c r="H651" i="1"/>
  <c r="D651" i="1"/>
  <c r="G651" i="1" s="1"/>
  <c r="C651" i="1"/>
  <c r="H650" i="1"/>
  <c r="G650" i="1"/>
  <c r="D650" i="1"/>
  <c r="C650" i="1"/>
  <c r="H649" i="1"/>
  <c r="G649" i="1"/>
  <c r="D649" i="1"/>
  <c r="C649" i="1"/>
  <c r="H648" i="1"/>
  <c r="D648" i="1"/>
  <c r="C648" i="1"/>
  <c r="G648" i="1" s="1"/>
  <c r="H647" i="1"/>
  <c r="G647" i="1"/>
  <c r="D647" i="1"/>
  <c r="C647" i="1"/>
  <c r="H646" i="1"/>
  <c r="D646" i="1"/>
  <c r="C646" i="1"/>
  <c r="H645" i="1"/>
  <c r="D645" i="1"/>
  <c r="C645" i="1"/>
  <c r="D644" i="1"/>
  <c r="G644" i="1" s="1"/>
  <c r="C644" i="1"/>
  <c r="D643" i="1"/>
  <c r="G643" i="1" s="1"/>
  <c r="C643" i="1"/>
  <c r="H642" i="1"/>
  <c r="G642" i="1"/>
  <c r="D642" i="1"/>
  <c r="C642" i="1"/>
  <c r="H641" i="1"/>
  <c r="D641" i="1"/>
  <c r="C641" i="1"/>
  <c r="H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D612" i="1"/>
  <c r="C612"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3" i="1"/>
  <c r="D412" i="1"/>
  <c r="C412" i="1"/>
  <c r="D406" i="1"/>
  <c r="C406" i="1"/>
  <c r="H406" i="1" s="1"/>
  <c r="H405" i="1"/>
  <c r="D405" i="1"/>
  <c r="C405" i="1"/>
  <c r="G405" i="1" s="1"/>
  <c r="H404" i="1"/>
  <c r="G404" i="1"/>
  <c r="D404" i="1"/>
  <c r="C404" i="1"/>
  <c r="D401" i="1"/>
  <c r="C401" i="1"/>
  <c r="H401" i="1" s="1"/>
  <c r="H400" i="1"/>
  <c r="G400" i="1"/>
  <c r="D400" i="1"/>
  <c r="C400" i="1"/>
  <c r="H399" i="1"/>
  <c r="G399" i="1"/>
  <c r="D399" i="1"/>
  <c r="C399" i="1"/>
  <c r="H398" i="1"/>
  <c r="G398" i="1"/>
  <c r="D398" i="1"/>
  <c r="C398"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G371" i="1" s="1"/>
  <c r="C371" i="1"/>
  <c r="H371" i="1" s="1"/>
  <c r="H370" i="1"/>
  <c r="G370" i="1"/>
  <c r="D370" i="1"/>
  <c r="C370" i="1"/>
  <c r="H369" i="1"/>
  <c r="G369" i="1"/>
  <c r="D369" i="1"/>
  <c r="C369" i="1"/>
  <c r="H368" i="1"/>
  <c r="G368" i="1"/>
  <c r="D368" i="1"/>
  <c r="C368" i="1"/>
  <c r="H367" i="1"/>
  <c r="G367" i="1"/>
  <c r="D367" i="1"/>
  <c r="C367" i="1"/>
  <c r="D366" i="1"/>
  <c r="C366" i="1"/>
  <c r="H366" i="1" s="1"/>
  <c r="D365" i="1"/>
  <c r="H365" i="1" s="1"/>
  <c r="C365" i="1"/>
  <c r="D364" i="1"/>
  <c r="H363" i="1"/>
  <c r="G363" i="1"/>
  <c r="D363" i="1"/>
  <c r="C363" i="1"/>
  <c r="H362" i="1"/>
  <c r="G362" i="1"/>
  <c r="D362" i="1"/>
  <c r="C362" i="1"/>
  <c r="H361" i="1"/>
  <c r="G361" i="1"/>
  <c r="D361" i="1"/>
  <c r="C361" i="1"/>
  <c r="H360" i="1"/>
  <c r="G360" i="1"/>
  <c r="D360" i="1"/>
  <c r="C360"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D348" i="1"/>
  <c r="C348" i="1"/>
  <c r="D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D308" i="1"/>
  <c r="C308" i="1"/>
  <c r="H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D296" i="1"/>
  <c r="C296" i="1"/>
  <c r="C295" i="1"/>
  <c r="H292" i="1"/>
  <c r="G292" i="1"/>
  <c r="D292" i="1"/>
  <c r="C292" i="1"/>
  <c r="D291" i="1"/>
  <c r="C291" i="1"/>
  <c r="H291" i="1" s="1"/>
  <c r="D290" i="1"/>
  <c r="C290" i="1"/>
  <c r="H290" i="1" s="1"/>
  <c r="H289" i="1"/>
  <c r="G289" i="1"/>
  <c r="D289" i="1"/>
  <c r="C289" i="1"/>
  <c r="G288"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D261" i="1"/>
  <c r="C261" i="1"/>
  <c r="D260" i="1"/>
  <c r="C260" i="1"/>
  <c r="D259" i="1"/>
  <c r="C259" i="1"/>
  <c r="H258" i="1"/>
  <c r="G258" i="1"/>
  <c r="D258" i="1"/>
  <c r="C258" i="1"/>
  <c r="D257" i="1"/>
  <c r="C257" i="1"/>
  <c r="D256" i="1"/>
  <c r="C256"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D238" i="1"/>
  <c r="H238" i="1" s="1"/>
  <c r="C238" i="1"/>
  <c r="D237" i="1"/>
  <c r="C237" i="1"/>
  <c r="D236" i="1"/>
  <c r="H235" i="1"/>
  <c r="G235" i="1"/>
  <c r="D235" i="1"/>
  <c r="C235" i="1"/>
  <c r="D234" i="1"/>
  <c r="C234" i="1"/>
  <c r="H234" i="1" s="1"/>
  <c r="H233" i="1"/>
  <c r="G233" i="1"/>
  <c r="D233" i="1"/>
  <c r="C233"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D218" i="1"/>
  <c r="G218" i="1" s="1"/>
  <c r="C218" i="1"/>
  <c r="H218" i="1" s="1"/>
  <c r="D217" i="1"/>
  <c r="G217" i="1" s="1"/>
  <c r="C217" i="1"/>
  <c r="H217" i="1" s="1"/>
  <c r="H216" i="1"/>
  <c r="G216" i="1"/>
  <c r="D216" i="1"/>
  <c r="C216" i="1"/>
  <c r="D215" i="1"/>
  <c r="C215" i="1"/>
  <c r="D214" i="1"/>
  <c r="H214" i="1" s="1"/>
  <c r="C214" i="1"/>
  <c r="H213" i="1"/>
  <c r="G213" i="1"/>
  <c r="D213" i="1"/>
  <c r="C213" i="1"/>
  <c r="D212" i="1"/>
  <c r="H212" i="1" s="1"/>
  <c r="C212" i="1"/>
  <c r="G212" i="1" s="1"/>
  <c r="H210" i="1"/>
  <c r="D210" i="1"/>
  <c r="C210" i="1"/>
  <c r="H209" i="1"/>
  <c r="D209" i="1"/>
  <c r="C209" i="1"/>
  <c r="H208" i="1"/>
  <c r="G208" i="1"/>
  <c r="D208" i="1"/>
  <c r="C208" i="1"/>
  <c r="D207" i="1"/>
  <c r="C207"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C191" i="1"/>
  <c r="H191" i="1" s="1"/>
  <c r="D190" i="1"/>
  <c r="C190" i="1"/>
  <c r="H190" i="1" s="1"/>
  <c r="D189" i="1"/>
  <c r="C189" i="1"/>
  <c r="H189" i="1" s="1"/>
  <c r="D188" i="1"/>
  <c r="G188" i="1" s="1"/>
  <c r="C188" i="1"/>
  <c r="H188" i="1" s="1"/>
  <c r="D187" i="1"/>
  <c r="C187" i="1"/>
  <c r="D186" i="1"/>
  <c r="G186" i="1" s="1"/>
  <c r="C186" i="1"/>
  <c r="H186" i="1" s="1"/>
  <c r="G185" i="1"/>
  <c r="D185" i="1"/>
  <c r="H185" i="1" s="1"/>
  <c r="C185" i="1"/>
  <c r="D183" i="1"/>
  <c r="H183" i="1" s="1"/>
  <c r="C183" i="1"/>
  <c r="G183" i="1" s="1"/>
  <c r="D182" i="1"/>
  <c r="H182" i="1" s="1"/>
  <c r="C182" i="1"/>
  <c r="H181" i="1"/>
  <c r="G181" i="1"/>
  <c r="D181" i="1"/>
  <c r="C181" i="1"/>
  <c r="D180" i="1"/>
  <c r="C180" i="1"/>
  <c r="D179" i="1"/>
  <c r="G179" i="1" s="1"/>
  <c r="C179" i="1"/>
  <c r="H179" i="1" s="1"/>
  <c r="D178" i="1"/>
  <c r="C178" i="1"/>
  <c r="H178" i="1" s="1"/>
  <c r="D177" i="1"/>
  <c r="G177" i="1" s="1"/>
  <c r="C177" i="1"/>
  <c r="H177" i="1" s="1"/>
  <c r="D176" i="1"/>
  <c r="C176" i="1"/>
  <c r="H176" i="1" s="1"/>
  <c r="D175" i="1"/>
  <c r="C175" i="1"/>
  <c r="H175" i="1" s="1"/>
  <c r="D174" i="1"/>
  <c r="G174" i="1" s="1"/>
  <c r="C174" i="1"/>
  <c r="H174" i="1" s="1"/>
  <c r="D172" i="1"/>
  <c r="G172" i="1" s="1"/>
  <c r="C172" i="1"/>
  <c r="H171" i="1"/>
  <c r="G171" i="1"/>
  <c r="D171" i="1"/>
  <c r="C171" i="1"/>
  <c r="H170" i="1"/>
  <c r="G170" i="1"/>
  <c r="D170" i="1"/>
  <c r="C170" i="1"/>
  <c r="D169" i="1"/>
  <c r="G169" i="1" s="1"/>
  <c r="C169" i="1"/>
  <c r="D168" i="1"/>
  <c r="G168" i="1" s="1"/>
  <c r="C168" i="1"/>
  <c r="D167" i="1"/>
  <c r="G167" i="1" s="1"/>
  <c r="C167" i="1"/>
  <c r="D166" i="1"/>
  <c r="G166" i="1" s="1"/>
  <c r="C166" i="1"/>
  <c r="D165" i="1"/>
  <c r="C165" i="1"/>
  <c r="H164" i="1"/>
  <c r="G164" i="1"/>
  <c r="D164" i="1"/>
  <c r="C164" i="1"/>
  <c r="D163" i="1"/>
  <c r="C163" i="1"/>
  <c r="D162" i="1"/>
  <c r="H162" i="1" s="1"/>
  <c r="C162" i="1"/>
  <c r="H161" i="1"/>
  <c r="D161" i="1"/>
  <c r="C161" i="1"/>
  <c r="D160" i="1"/>
  <c r="H158" i="1"/>
  <c r="G158" i="1"/>
  <c r="D158" i="1"/>
  <c r="C158" i="1"/>
  <c r="H157" i="1"/>
  <c r="D157" i="1"/>
  <c r="C157" i="1"/>
  <c r="G157" i="1" s="1"/>
  <c r="H156" i="1"/>
  <c r="G156" i="1"/>
  <c r="D156" i="1"/>
  <c r="C156" i="1"/>
  <c r="D155" i="1"/>
  <c r="H155" i="1" s="1"/>
  <c r="C155" i="1"/>
  <c r="H154" i="1"/>
  <c r="D154" i="1"/>
  <c r="C154" i="1"/>
  <c r="G154" i="1" s="1"/>
  <c r="H153" i="1"/>
  <c r="G153" i="1"/>
  <c r="D153" i="1"/>
  <c r="C153" i="1"/>
  <c r="H152" i="1"/>
  <c r="G152" i="1"/>
  <c r="D152" i="1"/>
  <c r="C152" i="1"/>
  <c r="H151" i="1"/>
  <c r="G151" i="1"/>
  <c r="D151" i="1"/>
  <c r="C151" i="1"/>
  <c r="H150" i="1"/>
  <c r="D150" i="1"/>
  <c r="G150" i="1" s="1"/>
  <c r="C150" i="1"/>
  <c r="C149" i="1"/>
  <c r="H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D123" i="1"/>
  <c r="G123" i="1" s="1"/>
  <c r="C123" i="1"/>
  <c r="H123" i="1" s="1"/>
  <c r="H122" i="1"/>
  <c r="G122" i="1"/>
  <c r="D122" i="1"/>
  <c r="C122" i="1"/>
  <c r="G121" i="1"/>
  <c r="D121" i="1"/>
  <c r="C121" i="1"/>
  <c r="H121" i="1" s="1"/>
  <c r="D120" i="1"/>
  <c r="H119" i="1"/>
  <c r="G119" i="1"/>
  <c r="D119" i="1"/>
  <c r="C119" i="1"/>
  <c r="D118" i="1"/>
  <c r="G118" i="1" s="1"/>
  <c r="C118" i="1"/>
  <c r="H117" i="1"/>
  <c r="G117" i="1"/>
  <c r="D117" i="1"/>
  <c r="C117" i="1"/>
  <c r="C116" i="1"/>
  <c r="H115" i="1"/>
  <c r="G115" i="1"/>
  <c r="D115" i="1"/>
  <c r="C115" i="1"/>
  <c r="H114" i="1"/>
  <c r="G114" i="1"/>
  <c r="D114" i="1"/>
  <c r="C114" i="1"/>
  <c r="D113" i="1"/>
  <c r="G113" i="1" s="1"/>
  <c r="C113" i="1"/>
  <c r="D112" i="1"/>
  <c r="C112" i="1"/>
  <c r="H111" i="1"/>
  <c r="G111" i="1"/>
  <c r="D111" i="1"/>
  <c r="C111" i="1"/>
  <c r="D110" i="1"/>
  <c r="G110" i="1" s="1"/>
  <c r="C110" i="1"/>
  <c r="D109" i="1"/>
  <c r="H109" i="1" s="1"/>
  <c r="C109" i="1"/>
  <c r="D108" i="1"/>
  <c r="C108" i="1"/>
  <c r="H107" i="1"/>
  <c r="D107" i="1"/>
  <c r="C107" i="1"/>
  <c r="D106" i="1"/>
  <c r="C106" i="1"/>
  <c r="H105" i="1"/>
  <c r="G105" i="1"/>
  <c r="D105" i="1"/>
  <c r="C105" i="1"/>
  <c r="H104" i="1"/>
  <c r="G104" i="1"/>
  <c r="D104" i="1"/>
  <c r="C104"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C93" i="1"/>
  <c r="H93" i="1" s="1"/>
  <c r="H92" i="1"/>
  <c r="G92" i="1"/>
  <c r="D92" i="1"/>
  <c r="C92" i="1"/>
  <c r="H91" i="1"/>
  <c r="G91" i="1"/>
  <c r="D91" i="1"/>
  <c r="C91" i="1"/>
  <c r="D90" i="1"/>
  <c r="C90" i="1"/>
  <c r="D89" i="1"/>
  <c r="C89" i="1"/>
  <c r="D88" i="1"/>
  <c r="G88" i="1" s="1"/>
  <c r="C88" i="1"/>
  <c r="H88" i="1" s="1"/>
  <c r="D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D72" i="1"/>
  <c r="C72" i="1"/>
  <c r="G72" i="1" s="1"/>
  <c r="D71" i="1"/>
  <c r="H71" i="1" s="1"/>
  <c r="C71" i="1"/>
  <c r="D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C56"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D29" i="1"/>
  <c r="G29" i="1" s="1"/>
  <c r="C29" i="1"/>
  <c r="H29" i="1" s="1"/>
  <c r="H28" i="1"/>
  <c r="G28" i="1"/>
  <c r="D28" i="1"/>
  <c r="C28" i="1"/>
  <c r="D27" i="1"/>
  <c r="H27" i="1" s="1"/>
  <c r="C27" i="1"/>
  <c r="H26" i="1"/>
  <c r="G26" i="1"/>
  <c r="D26" i="1"/>
  <c r="C26" i="1"/>
  <c r="D25" i="1"/>
  <c r="H24" i="1"/>
  <c r="G24" i="1"/>
  <c r="D24" i="1"/>
  <c r="C24" i="1"/>
  <c r="H23" i="1"/>
  <c r="D23" i="1"/>
  <c r="C23" i="1"/>
  <c r="H22" i="1"/>
  <c r="G22" i="1"/>
  <c r="D22" i="1"/>
  <c r="C22" i="1"/>
  <c r="H21" i="1"/>
  <c r="G21" i="1"/>
  <c r="D21" i="1"/>
  <c r="C21" i="1"/>
  <c r="D20" i="1"/>
  <c r="G20" i="1" s="1"/>
  <c r="C20" i="1"/>
  <c r="H20" i="1" s="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D5" i="1"/>
  <c r="C5" i="1"/>
  <c r="D4" i="1"/>
  <c r="F418" i="4" l="1"/>
  <c r="F74" i="4"/>
  <c r="G71" i="1"/>
  <c r="E26" i="9"/>
  <c r="B26" i="9" s="1"/>
  <c r="H816" i="1"/>
  <c r="G752" i="1"/>
  <c r="G718" i="1"/>
  <c r="G713" i="1"/>
  <c r="H710" i="1"/>
  <c r="E39" i="9"/>
  <c r="E34" i="9"/>
  <c r="B34" i="9" s="1"/>
  <c r="G687" i="1"/>
  <c r="H687" i="1"/>
  <c r="G654" i="1"/>
  <c r="E25" i="9"/>
  <c r="B25" i="9" s="1"/>
  <c r="G653" i="1"/>
  <c r="G646" i="1"/>
  <c r="E21" i="9"/>
  <c r="B21" i="9" s="1"/>
  <c r="H644" i="1"/>
  <c r="H643" i="1"/>
  <c r="G645" i="1"/>
  <c r="G641" i="1"/>
  <c r="G632" i="1"/>
  <c r="H611" i="1"/>
  <c r="H612" i="1"/>
  <c r="E152" i="9"/>
  <c r="B152" i="9" s="1"/>
  <c r="G611" i="1"/>
  <c r="G612" i="1"/>
  <c r="C413" i="1"/>
  <c r="H413" i="1" s="1"/>
  <c r="G406" i="1"/>
  <c r="G413" i="1"/>
  <c r="D644" i="4"/>
  <c r="C638" i="1" s="1"/>
  <c r="H397" i="1"/>
  <c r="F402" i="4"/>
  <c r="G397" i="1"/>
  <c r="G401" i="1"/>
  <c r="G366" i="1"/>
  <c r="G365" i="1"/>
  <c r="F369" i="4"/>
  <c r="H359" i="1"/>
  <c r="G359" i="1"/>
  <c r="F364" i="4"/>
  <c r="C364" i="1"/>
  <c r="G347" i="1"/>
  <c r="F352" i="4"/>
  <c r="G348" i="1"/>
  <c r="G308" i="1"/>
  <c r="G307" i="1"/>
  <c r="D311" i="4"/>
  <c r="H295" i="1"/>
  <c r="D295" i="1"/>
  <c r="H296" i="1"/>
  <c r="G296" i="1"/>
  <c r="G295" i="1"/>
  <c r="G291" i="1"/>
  <c r="G290" i="1"/>
  <c r="H411" i="1"/>
  <c r="E644" i="4"/>
  <c r="D638" i="1" s="1"/>
  <c r="H412" i="1"/>
  <c r="F644" i="4"/>
  <c r="F417" i="4"/>
  <c r="G411" i="1"/>
  <c r="G412" i="1"/>
  <c r="H260" i="1"/>
  <c r="F226" i="9"/>
  <c r="B226" i="9" s="1"/>
  <c r="F263" i="4"/>
  <c r="H259" i="1"/>
  <c r="H261" i="1"/>
  <c r="E69" i="9"/>
  <c r="B69" i="9" s="1"/>
  <c r="G259" i="1"/>
  <c r="G260" i="1"/>
  <c r="G261" i="1"/>
  <c r="F264" i="4"/>
  <c r="F252" i="4"/>
  <c r="C248" i="1"/>
  <c r="H257" i="1"/>
  <c r="H255" i="1"/>
  <c r="H256" i="1"/>
  <c r="G238" i="1"/>
  <c r="F240" i="4"/>
  <c r="C236" i="1"/>
  <c r="H236" i="1" s="1"/>
  <c r="H237" i="1"/>
  <c r="F236" i="4"/>
  <c r="H232" i="1"/>
  <c r="G236" i="1"/>
  <c r="G237" i="1"/>
  <c r="G232" i="1"/>
  <c r="G234" i="1"/>
  <c r="F219" i="4"/>
  <c r="H215" i="1"/>
  <c r="D215" i="4"/>
  <c r="G215" i="1"/>
  <c r="E57" i="9"/>
  <c r="B57" i="9" s="1"/>
  <c r="F216" i="4"/>
  <c r="G214" i="1"/>
  <c r="E215" i="4"/>
  <c r="D211" i="1" s="1"/>
  <c r="C211" i="1"/>
  <c r="G210" i="1"/>
  <c r="B224" i="9"/>
  <c r="H206" i="1"/>
  <c r="G209" i="1"/>
  <c r="F210" i="4"/>
  <c r="H207" i="1"/>
  <c r="D196" i="4"/>
  <c r="G206" i="1"/>
  <c r="G207" i="1"/>
  <c r="G191" i="1"/>
  <c r="G190" i="1"/>
  <c r="G189" i="1"/>
  <c r="G187" i="1"/>
  <c r="H187" i="1"/>
  <c r="G184" i="1"/>
  <c r="H184" i="1"/>
  <c r="F188" i="4"/>
  <c r="G182" i="1"/>
  <c r="E44" i="9"/>
  <c r="B44" i="9" s="1"/>
  <c r="F220" i="9"/>
  <c r="H180" i="1"/>
  <c r="E43" i="9"/>
  <c r="F219" i="9"/>
  <c r="G180" i="1"/>
  <c r="F177" i="4"/>
  <c r="E42" i="9"/>
  <c r="B42" i="9" s="1"/>
  <c r="F218" i="9"/>
  <c r="B218" i="9" s="1"/>
  <c r="G178" i="1"/>
  <c r="G176" i="1"/>
  <c r="C173" i="1"/>
  <c r="G173" i="1" s="1"/>
  <c r="G175" i="1"/>
  <c r="H172" i="1"/>
  <c r="H169" i="1"/>
  <c r="H168" i="1"/>
  <c r="H165" i="1"/>
  <c r="H167" i="1"/>
  <c r="G165" i="1"/>
  <c r="F169" i="4"/>
  <c r="H166" i="1"/>
  <c r="G163" i="1"/>
  <c r="H163" i="1"/>
  <c r="G162" i="1"/>
  <c r="H160" i="1"/>
  <c r="G161" i="1"/>
  <c r="G160" i="1"/>
  <c r="G155" i="1"/>
  <c r="F217" i="9"/>
  <c r="D149" i="1"/>
  <c r="F153" i="4"/>
  <c r="G148" i="1"/>
  <c r="H148" i="1"/>
  <c r="G146" i="1"/>
  <c r="C120" i="1"/>
  <c r="H118" i="1"/>
  <c r="H116" i="1"/>
  <c r="G116" i="1"/>
  <c r="F120" i="4"/>
  <c r="H113" i="1"/>
  <c r="E37" i="9"/>
  <c r="B37" i="9" s="1"/>
  <c r="H112" i="1"/>
  <c r="G112" i="1"/>
  <c r="G108" i="1"/>
  <c r="H110" i="1"/>
  <c r="H108" i="1"/>
  <c r="E106" i="4"/>
  <c r="D102" i="1" s="1"/>
  <c r="F112" i="4"/>
  <c r="G109" i="1"/>
  <c r="G107" i="1"/>
  <c r="D103" i="1"/>
  <c r="H103" i="1"/>
  <c r="H106" i="1"/>
  <c r="F107" i="4"/>
  <c r="G103" i="1"/>
  <c r="G106" i="1"/>
  <c r="D106" i="4"/>
  <c r="G93" i="1"/>
  <c r="H90" i="1"/>
  <c r="G90" i="1"/>
  <c r="H89" i="1"/>
  <c r="G89" i="1"/>
  <c r="C87" i="1"/>
  <c r="D82" i="4"/>
  <c r="C78" i="1" s="1"/>
  <c r="F83" i="4"/>
  <c r="C70" i="1"/>
  <c r="E33" i="9"/>
  <c r="B33" i="9" s="1"/>
  <c r="H55" i="1"/>
  <c r="H56" i="1"/>
  <c r="D50" i="4"/>
  <c r="C46" i="1" s="1"/>
  <c r="G55" i="1"/>
  <c r="G56" i="1"/>
  <c r="C25" i="1"/>
  <c r="G25" i="1" s="1"/>
  <c r="H25" i="1"/>
  <c r="E7" i="4"/>
  <c r="D3" i="1" s="1"/>
  <c r="G27" i="1"/>
  <c r="G23" i="1"/>
  <c r="F23" i="4"/>
  <c r="D19" i="1"/>
  <c r="G19" i="1" s="1"/>
  <c r="H4" i="1"/>
  <c r="G4" i="1"/>
  <c r="D7" i="4"/>
  <c r="F8" i="4"/>
  <c r="G5" i="1"/>
  <c r="H1576" i="1"/>
  <c r="G1577" i="1"/>
  <c r="G1555" i="1"/>
  <c r="G1547" i="1"/>
  <c r="G1546" i="1"/>
  <c r="G1535" i="1"/>
  <c r="G1539" i="1"/>
  <c r="H1530" i="1"/>
  <c r="G1530" i="1"/>
  <c r="G1531" i="1"/>
  <c r="D49" i="8"/>
  <c r="G1511" i="1"/>
  <c r="G1515" i="1"/>
  <c r="H1508" i="1"/>
  <c r="G1507" i="1"/>
  <c r="H1504" i="1"/>
  <c r="G1503" i="1"/>
  <c r="C1501" i="1"/>
  <c r="G1501" i="1" s="1"/>
  <c r="G1502" i="1"/>
  <c r="G1499" i="1"/>
  <c r="G1491" i="1"/>
  <c r="G1490" i="1"/>
  <c r="G1486" i="1"/>
  <c r="G1483" i="1"/>
  <c r="H1483" i="1"/>
  <c r="G1484" i="1"/>
  <c r="D6" i="8"/>
  <c r="C1481" i="1" s="1"/>
  <c r="G1481" i="1" s="1"/>
  <c r="G1480" i="1"/>
  <c r="G817" i="1"/>
  <c r="G816" i="1"/>
  <c r="G812" i="1"/>
  <c r="G809" i="1"/>
  <c r="G257" i="1"/>
  <c r="H248" i="1"/>
  <c r="G248" i="1"/>
  <c r="G255" i="1"/>
  <c r="G256" i="1"/>
  <c r="E67" i="9"/>
  <c r="B67" i="9" s="1"/>
  <c r="H1451" i="1"/>
  <c r="G1451" i="1"/>
  <c r="I1451" i="1" s="1"/>
  <c r="H1453" i="1"/>
  <c r="G1453" i="1"/>
  <c r="H1459" i="1"/>
  <c r="G1459" i="1"/>
  <c r="I1459" i="1" s="1"/>
  <c r="H1579" i="1"/>
  <c r="G1579" i="1"/>
  <c r="G1567" i="1"/>
  <c r="G1575" i="1"/>
  <c r="G1439" i="1"/>
  <c r="J1439" i="1"/>
  <c r="G1441" i="1"/>
  <c r="J1441" i="1"/>
  <c r="H1449" i="1"/>
  <c r="G1449" i="1"/>
  <c r="I1449" i="1" s="1"/>
  <c r="H1455" i="1"/>
  <c r="G1455" i="1"/>
  <c r="H1461" i="1"/>
  <c r="G1461" i="1"/>
  <c r="H1314" i="1"/>
  <c r="H1318" i="1"/>
  <c r="H1322" i="1"/>
  <c r="H1326" i="1"/>
  <c r="H1333" i="1"/>
  <c r="H1337" i="1"/>
  <c r="H1341" i="1"/>
  <c r="H1345" i="1"/>
  <c r="H1349" i="1"/>
  <c r="H1353" i="1"/>
  <c r="H1357" i="1"/>
  <c r="H1361" i="1"/>
  <c r="H1365" i="1"/>
  <c r="H1369" i="1"/>
  <c r="H1373" i="1"/>
  <c r="H1377" i="1"/>
  <c r="H1381" i="1"/>
  <c r="H1385" i="1"/>
  <c r="H1389" i="1"/>
  <c r="H1393" i="1"/>
  <c r="H1397" i="1"/>
  <c r="H1401" i="1"/>
  <c r="H1405" i="1"/>
  <c r="H1412" i="1"/>
  <c r="H1416" i="1"/>
  <c r="H1420" i="1"/>
  <c r="H1424" i="1"/>
  <c r="H1428" i="1"/>
  <c r="H1432" i="1"/>
  <c r="H1439" i="1"/>
  <c r="G1440" i="1"/>
  <c r="I1440" i="1" s="1"/>
  <c r="H1441" i="1"/>
  <c r="G1442" i="1"/>
  <c r="I1442" i="1" s="1"/>
  <c r="G1444" i="1"/>
  <c r="I1444" i="1" s="1"/>
  <c r="H1445" i="1"/>
  <c r="I1446" i="1"/>
  <c r="I1448" i="1"/>
  <c r="I1450" i="1"/>
  <c r="I1452" i="1"/>
  <c r="H1454" i="1"/>
  <c r="G1454" i="1"/>
  <c r="I1456" i="1"/>
  <c r="I1458" i="1"/>
  <c r="I1460" i="1"/>
  <c r="H1462" i="1"/>
  <c r="G1462" i="1"/>
  <c r="I1462" i="1" s="1"/>
  <c r="H1464" i="1"/>
  <c r="G1464" i="1"/>
  <c r="H1466" i="1"/>
  <c r="G1466" i="1"/>
  <c r="I1466" i="1" s="1"/>
  <c r="H1468" i="1"/>
  <c r="G1468" i="1"/>
  <c r="H1472" i="1"/>
  <c r="G1472" i="1"/>
  <c r="I1472" i="1" s="1"/>
  <c r="H1474" i="1"/>
  <c r="G1474" i="1"/>
  <c r="H1477" i="1"/>
  <c r="G1477" i="1"/>
  <c r="I1477" i="1" s="1"/>
  <c r="H1479" i="1"/>
  <c r="G1479" i="1"/>
  <c r="G1485" i="1"/>
  <c r="H1485" i="1"/>
  <c r="G1443" i="1"/>
  <c r="I1443" i="1" s="1"/>
  <c r="J1443" i="1"/>
  <c r="H1447" i="1"/>
  <c r="G1447" i="1"/>
  <c r="I1447" i="1" s="1"/>
  <c r="H1457" i="1"/>
  <c r="G1457" i="1"/>
  <c r="H1313" i="1"/>
  <c r="H1317" i="1"/>
  <c r="H1321" i="1"/>
  <c r="H1325" i="1"/>
  <c r="H1332" i="1"/>
  <c r="H1336" i="1"/>
  <c r="H1340" i="1"/>
  <c r="H1344" i="1"/>
  <c r="H1348" i="1"/>
  <c r="H1352" i="1"/>
  <c r="H1356" i="1"/>
  <c r="H1360" i="1"/>
  <c r="H1364" i="1"/>
  <c r="H1368" i="1"/>
  <c r="H1372" i="1"/>
  <c r="H1376" i="1"/>
  <c r="H1380" i="1"/>
  <c r="H1384" i="1"/>
  <c r="H1388" i="1"/>
  <c r="H1392" i="1"/>
  <c r="H1396" i="1"/>
  <c r="H1400" i="1"/>
  <c r="H1404" i="1"/>
  <c r="H1411" i="1"/>
  <c r="H1415" i="1"/>
  <c r="H1419" i="1"/>
  <c r="H1427" i="1"/>
  <c r="H1431" i="1"/>
  <c r="H1438" i="1"/>
  <c r="J1445" i="1"/>
  <c r="J1447" i="1"/>
  <c r="J1449" i="1"/>
  <c r="J1451" i="1"/>
  <c r="J1455" i="1"/>
  <c r="J1457" i="1"/>
  <c r="J1459" i="1"/>
  <c r="G1482" i="1"/>
  <c r="F140" i="4"/>
  <c r="D139" i="4"/>
  <c r="G1489" i="1"/>
  <c r="H1489" i="1"/>
  <c r="G1493" i="1"/>
  <c r="H1493" i="1"/>
  <c r="G1497" i="1"/>
  <c r="H1497" i="1"/>
  <c r="G1505" i="1"/>
  <c r="H1505" i="1"/>
  <c r="G1509" i="1"/>
  <c r="H1509" i="1"/>
  <c r="G1513" i="1"/>
  <c r="H1513" i="1"/>
  <c r="G1521" i="1"/>
  <c r="H1521" i="1"/>
  <c r="G1525" i="1"/>
  <c r="H1525" i="1"/>
  <c r="G1529" i="1"/>
  <c r="H1529" i="1"/>
  <c r="G1533" i="1"/>
  <c r="H1533" i="1"/>
  <c r="G1537" i="1"/>
  <c r="H1537" i="1"/>
  <c r="G1541" i="1"/>
  <c r="H1541" i="1"/>
  <c r="G1545" i="1"/>
  <c r="H1545" i="1"/>
  <c r="G1549" i="1"/>
  <c r="H1549" i="1"/>
  <c r="G1553" i="1"/>
  <c r="H1553" i="1"/>
  <c r="G1557" i="1"/>
  <c r="H1557" i="1"/>
  <c r="G1561" i="1"/>
  <c r="H1561" i="1"/>
  <c r="H20" i="9"/>
  <c r="G20" i="9"/>
  <c r="F152" i="4"/>
  <c r="H1578" i="1"/>
  <c r="G1578" i="1"/>
  <c r="G1563" i="1"/>
  <c r="H1566" i="1"/>
  <c r="G1571" i="1"/>
  <c r="H1574" i="1"/>
  <c r="E50" i="4"/>
  <c r="D46" i="1" s="1"/>
  <c r="E82" i="4"/>
  <c r="D78" i="1" s="1"/>
  <c r="F164" i="4"/>
  <c r="D163" i="4"/>
  <c r="E196" i="4"/>
  <c r="D192" i="1" s="1"/>
  <c r="E224" i="4"/>
  <c r="D220" i="1" s="1"/>
  <c r="D351" i="4"/>
  <c r="E363" i="4"/>
  <c r="E643" i="4"/>
  <c r="D637" i="1" s="1"/>
  <c r="E593" i="4"/>
  <c r="D587" i="1" s="1"/>
  <c r="E12" i="5"/>
  <c r="D990" i="1" s="1"/>
  <c r="F135" i="5"/>
  <c r="D134" i="5"/>
  <c r="F35" i="6"/>
  <c r="H25" i="3"/>
  <c r="D42" i="8"/>
  <c r="F460" i="4"/>
  <c r="D459" i="4"/>
  <c r="E68" i="5"/>
  <c r="G292" i="9"/>
  <c r="F206" i="5"/>
  <c r="H23" i="3"/>
  <c r="F237" i="5"/>
  <c r="D5" i="6"/>
  <c r="F115" i="6"/>
  <c r="D114" i="6"/>
  <c r="G297" i="9"/>
  <c r="E297" i="9" s="1"/>
  <c r="H29" i="3"/>
  <c r="F225" i="4"/>
  <c r="D224" i="4"/>
  <c r="D363" i="4"/>
  <c r="F530" i="4"/>
  <c r="D529" i="4"/>
  <c r="E7" i="5"/>
  <c r="F79" i="5"/>
  <c r="D78" i="5"/>
  <c r="G287" i="9"/>
  <c r="E287" i="9" s="1"/>
  <c r="B287" i="9" s="1"/>
  <c r="F149" i="5"/>
  <c r="E291" i="9"/>
  <c r="B291" i="9" s="1"/>
  <c r="E35" i="6"/>
  <c r="D89" i="6"/>
  <c r="E114" i="6"/>
  <c r="E163" i="4"/>
  <c r="D159" i="1" s="1"/>
  <c r="D299" i="4"/>
  <c r="E311" i="4"/>
  <c r="D306" i="1" s="1"/>
  <c r="D643" i="4"/>
  <c r="F416" i="4"/>
  <c r="E459" i="4"/>
  <c r="D453" i="1" s="1"/>
  <c r="D472" i="4"/>
  <c r="D484" i="4"/>
  <c r="D515" i="4"/>
  <c r="E529" i="4"/>
  <c r="D567" i="4"/>
  <c r="F594" i="4"/>
  <c r="D593" i="4"/>
  <c r="F13" i="5"/>
  <c r="D12" i="5"/>
  <c r="D7" i="5" s="1"/>
  <c r="D69" i="5"/>
  <c r="D118" i="5"/>
  <c r="E206" i="5"/>
  <c r="E141" i="6"/>
  <c r="D129" i="6"/>
  <c r="I10" i="9"/>
  <c r="E289" i="9"/>
  <c r="B289"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91" i="9"/>
  <c r="E191" i="9" s="1"/>
  <c r="B191" i="9" s="1"/>
  <c r="G187" i="9"/>
  <c r="E187" i="9" s="1"/>
  <c r="B187" i="9" s="1"/>
  <c r="G183" i="9"/>
  <c r="E183" i="9" s="1"/>
  <c r="B183" i="9" s="1"/>
  <c r="G179" i="9"/>
  <c r="E179" i="9" s="1"/>
  <c r="B179"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89" i="9"/>
  <c r="E189" i="9" s="1"/>
  <c r="B189" i="9" s="1"/>
  <c r="G185" i="9"/>
  <c r="E185" i="9" s="1"/>
  <c r="B185" i="9" s="1"/>
  <c r="G181" i="9"/>
  <c r="E181" i="9" s="1"/>
  <c r="B181" i="9" s="1"/>
  <c r="G177" i="9"/>
  <c r="E177" i="9" s="1"/>
  <c r="B177" i="9" s="1"/>
  <c r="G165" i="9"/>
  <c r="E165" i="9" s="1"/>
  <c r="B165" i="9" s="1"/>
  <c r="H164" i="9"/>
  <c r="G190" i="9"/>
  <c r="E190" i="9" s="1"/>
  <c r="B190" i="9" s="1"/>
  <c r="G182" i="9"/>
  <c r="E182" i="9" s="1"/>
  <c r="B182" i="9" s="1"/>
  <c r="G164" i="9"/>
  <c r="E164" i="9" s="1"/>
  <c r="B164" i="9" s="1"/>
  <c r="G162" i="9"/>
  <c r="E162" i="9" s="1"/>
  <c r="B162" i="9" s="1"/>
  <c r="G160" i="9"/>
  <c r="E160" i="9" s="1"/>
  <c r="B160" i="9" s="1"/>
  <c r="G186" i="9"/>
  <c r="E186" i="9" s="1"/>
  <c r="B186" i="9" s="1"/>
  <c r="G178" i="9"/>
  <c r="E178" i="9" s="1"/>
  <c r="B178" i="9" s="1"/>
  <c r="G163" i="9"/>
  <c r="E163" i="9" s="1"/>
  <c r="B163" i="9" s="1"/>
  <c r="G161" i="9"/>
  <c r="E161" i="9" s="1"/>
  <c r="B161" i="9" s="1"/>
  <c r="B31" i="9"/>
  <c r="B39" i="9"/>
  <c r="B47" i="9"/>
  <c r="B55" i="9"/>
  <c r="B63" i="9"/>
  <c r="B71" i="9"/>
  <c r="B79" i="9"/>
  <c r="B87" i="9"/>
  <c r="B95" i="9"/>
  <c r="B103" i="9"/>
  <c r="B111" i="9"/>
  <c r="D87" i="5"/>
  <c r="D176" i="5"/>
  <c r="B23" i="9"/>
  <c r="B27" i="9"/>
  <c r="B35" i="9"/>
  <c r="B43" i="9"/>
  <c r="B51" i="9"/>
  <c r="B59" i="9"/>
  <c r="B75" i="9"/>
  <c r="B83" i="9"/>
  <c r="B91" i="9"/>
  <c r="B99" i="9"/>
  <c r="B107" i="9"/>
  <c r="B125" i="9"/>
  <c r="B129" i="9"/>
  <c r="B133" i="9"/>
  <c r="B137" i="9"/>
  <c r="B141" i="9"/>
  <c r="F214" i="9"/>
  <c r="B214" i="9" s="1"/>
  <c r="B220" i="9"/>
  <c r="B228" i="9"/>
  <c r="B244" i="9"/>
  <c r="B217" i="9"/>
  <c r="F222" i="9"/>
  <c r="B222" i="9" s="1"/>
  <c r="B232" i="9"/>
  <c r="B248" i="9"/>
  <c r="B215" i="9"/>
  <c r="B223" i="9"/>
  <c r="B227" i="9"/>
  <c r="B231" i="9"/>
  <c r="B235" i="9"/>
  <c r="B239" i="9"/>
  <c r="B243" i="9"/>
  <c r="B247" i="9"/>
  <c r="B251" i="9"/>
  <c r="F257" i="9"/>
  <c r="B257" i="9" s="1"/>
  <c r="F213" i="9"/>
  <c r="B213" i="9" s="1"/>
  <c r="F221" i="9"/>
  <c r="B221" i="9" s="1"/>
  <c r="B259" i="9"/>
  <c r="B260" i="9"/>
  <c r="B288" i="9"/>
  <c r="E290" i="9"/>
  <c r="B290" i="9" s="1"/>
  <c r="B219" i="9"/>
  <c r="E225" i="9"/>
  <c r="B225" i="9" s="1"/>
  <c r="F229" i="9"/>
  <c r="B229" i="9" s="1"/>
  <c r="F233" i="9"/>
  <c r="B233" i="9" s="1"/>
  <c r="F237" i="9"/>
  <c r="B237" i="9" s="1"/>
  <c r="F241" i="9"/>
  <c r="B241" i="9" s="1"/>
  <c r="F245" i="9"/>
  <c r="B245" i="9" s="1"/>
  <c r="F249" i="9"/>
  <c r="B249" i="9" s="1"/>
  <c r="F253" i="9"/>
  <c r="B253" i="9" s="1"/>
  <c r="F261" i="9"/>
  <c r="B261" i="9" s="1"/>
  <c r="E20" i="9" l="1"/>
  <c r="E19" i="9" s="1"/>
  <c r="H364" i="1"/>
  <c r="G364" i="1"/>
  <c r="F311" i="4"/>
  <c r="C306" i="1"/>
  <c r="H306" i="1" s="1"/>
  <c r="H638" i="1"/>
  <c r="G638" i="1"/>
  <c r="F215" i="4"/>
  <c r="G211" i="1"/>
  <c r="H211" i="1"/>
  <c r="D151" i="4"/>
  <c r="C147" i="1" s="1"/>
  <c r="F196" i="4"/>
  <c r="C192" i="1"/>
  <c r="H192" i="1" s="1"/>
  <c r="H173" i="1"/>
  <c r="G149" i="1"/>
  <c r="H149" i="1"/>
  <c r="H120" i="1"/>
  <c r="G120" i="1"/>
  <c r="F106" i="4"/>
  <c r="C102" i="1"/>
  <c r="D6" i="4"/>
  <c r="H16" i="3" s="1"/>
  <c r="H87" i="1"/>
  <c r="G87" i="1"/>
  <c r="F82" i="4"/>
  <c r="G70" i="1"/>
  <c r="H70" i="1"/>
  <c r="F50" i="4"/>
  <c r="H19" i="1"/>
  <c r="F7" i="4"/>
  <c r="C3" i="1"/>
  <c r="D43" i="8"/>
  <c r="C1524" i="1"/>
  <c r="H1501" i="1"/>
  <c r="H1481" i="1"/>
  <c r="G294" i="9"/>
  <c r="E294" i="9" s="1"/>
  <c r="B294" i="9" s="1"/>
  <c r="F7" i="5"/>
  <c r="H20" i="3"/>
  <c r="C985" i="1"/>
  <c r="H22" i="3"/>
  <c r="F176" i="5"/>
  <c r="D175" i="5"/>
  <c r="C1153" i="1"/>
  <c r="H292" i="9"/>
  <c r="D1183" i="1"/>
  <c r="E528" i="4"/>
  <c r="D523" i="1"/>
  <c r="F89" i="6"/>
  <c r="C1383" i="1"/>
  <c r="E6" i="5"/>
  <c r="I20" i="3"/>
  <c r="D985" i="1"/>
  <c r="F224" i="4"/>
  <c r="C220" i="1"/>
  <c r="H27" i="3"/>
  <c r="F114" i="6"/>
  <c r="C1408" i="1"/>
  <c r="F459" i="4"/>
  <c r="C453" i="1"/>
  <c r="H78" i="1"/>
  <c r="G78" i="1"/>
  <c r="I1457" i="1"/>
  <c r="I1479" i="1"/>
  <c r="I1474" i="1"/>
  <c r="I1468" i="1"/>
  <c r="I1464" i="1"/>
  <c r="I1441" i="1"/>
  <c r="F118" i="5"/>
  <c r="C1096" i="1"/>
  <c r="F593" i="4"/>
  <c r="C587" i="1"/>
  <c r="F515" i="4"/>
  <c r="C509" i="1"/>
  <c r="D420" i="4"/>
  <c r="D298" i="4"/>
  <c r="F299" i="4"/>
  <c r="C294" i="1"/>
  <c r="I25" i="3"/>
  <c r="D1329" i="1"/>
  <c r="D528" i="4"/>
  <c r="F529" i="4"/>
  <c r="C523" i="1"/>
  <c r="E350" i="4"/>
  <c r="D358" i="1"/>
  <c r="F163" i="4"/>
  <c r="C159" i="1"/>
  <c r="G46" i="1"/>
  <c r="H46" i="1"/>
  <c r="E6" i="4"/>
  <c r="F139" i="4"/>
  <c r="C135" i="1"/>
  <c r="F87" i="5"/>
  <c r="C1065" i="1"/>
  <c r="F129" i="6"/>
  <c r="C1423" i="1"/>
  <c r="F69" i="5"/>
  <c r="D68" i="5"/>
  <c r="D6" i="5" s="1"/>
  <c r="C1047" i="1"/>
  <c r="F484" i="4"/>
  <c r="C478" i="1"/>
  <c r="F78" i="5"/>
  <c r="C1056" i="1"/>
  <c r="G299" i="9"/>
  <c r="E299" i="9" s="1"/>
  <c r="H24" i="3"/>
  <c r="D141" i="6"/>
  <c r="F5" i="6"/>
  <c r="C1299" i="1"/>
  <c r="E292" i="9"/>
  <c r="B292" i="9" s="1"/>
  <c r="E420" i="4"/>
  <c r="F351" i="4"/>
  <c r="D350" i="4"/>
  <c r="C346" i="1"/>
  <c r="E298" i="4"/>
  <c r="B20" i="9"/>
  <c r="I1439" i="1"/>
  <c r="F212" i="9"/>
  <c r="B212" i="9" s="1"/>
  <c r="I28" i="3"/>
  <c r="D1435" i="1"/>
  <c r="F12" i="5"/>
  <c r="C990" i="1"/>
  <c r="F567" i="4"/>
  <c r="C561" i="1"/>
  <c r="F472" i="4"/>
  <c r="C466" i="1"/>
  <c r="F643" i="4"/>
  <c r="C637" i="1"/>
  <c r="I27" i="3"/>
  <c r="D1408" i="1"/>
  <c r="E176" i="5"/>
  <c r="F363" i="4"/>
  <c r="C358" i="1"/>
  <c r="B297" i="9"/>
  <c r="E296" i="9"/>
  <c r="I10" i="3" s="1"/>
  <c r="I21" i="3"/>
  <c r="D1046" i="1"/>
  <c r="K1432" i="9"/>
  <c r="G295" i="9"/>
  <c r="E295" i="9" s="1"/>
  <c r="B295" i="9" s="1"/>
  <c r="I34" i="3"/>
  <c r="C1517" i="1"/>
  <c r="F134" i="5"/>
  <c r="C1112" i="1"/>
  <c r="E151" i="4"/>
  <c r="I1455" i="1"/>
  <c r="G306" i="1" l="1"/>
  <c r="H17" i="3"/>
  <c r="F151" i="4"/>
  <c r="D289" i="4"/>
  <c r="D291" i="4" s="1"/>
  <c r="G192" i="1"/>
  <c r="C2" i="1"/>
  <c r="D412" i="4"/>
  <c r="D639" i="4" s="1"/>
  <c r="F6" i="4"/>
  <c r="H102" i="1"/>
  <c r="G102" i="1"/>
  <c r="H3" i="1"/>
  <c r="G3" i="1"/>
  <c r="G1524" i="1"/>
  <c r="H1524" i="1"/>
  <c r="I35" i="3"/>
  <c r="C1518" i="1"/>
  <c r="G276" i="9"/>
  <c r="F6" i="5"/>
  <c r="C984" i="1"/>
  <c r="E298" i="9"/>
  <c r="B299" i="9"/>
  <c r="G1423" i="1"/>
  <c r="H1423" i="1"/>
  <c r="H135" i="1"/>
  <c r="G135" i="1"/>
  <c r="E408" i="4"/>
  <c r="D403" i="1" s="1"/>
  <c r="D345" i="1"/>
  <c r="G1329" i="1"/>
  <c r="H1329" i="1"/>
  <c r="D407" i="4"/>
  <c r="F298" i="4"/>
  <c r="C293" i="1"/>
  <c r="H587" i="1"/>
  <c r="G587" i="1"/>
  <c r="E293" i="9"/>
  <c r="E636" i="4"/>
  <c r="D630" i="1" s="1"/>
  <c r="D522" i="1"/>
  <c r="F175" i="5"/>
  <c r="C1152" i="1"/>
  <c r="H358" i="1"/>
  <c r="G358" i="1"/>
  <c r="H478" i="1"/>
  <c r="G478" i="1"/>
  <c r="G1408" i="1"/>
  <c r="H1408" i="1"/>
  <c r="G1153" i="1"/>
  <c r="E289" i="4"/>
  <c r="E290" i="4" s="1"/>
  <c r="D286" i="1" s="1"/>
  <c r="I17" i="3"/>
  <c r="D147" i="1"/>
  <c r="G147" i="1" s="1"/>
  <c r="H637" i="1"/>
  <c r="G637" i="1"/>
  <c r="H561" i="1"/>
  <c r="G561" i="1"/>
  <c r="D408" i="4"/>
  <c r="F350" i="4"/>
  <c r="C345" i="1"/>
  <c r="H9" i="3"/>
  <c r="H1299" i="1"/>
  <c r="G1299" i="1"/>
  <c r="H1112" i="1"/>
  <c r="G1112" i="1"/>
  <c r="E175" i="5"/>
  <c r="D1152" i="1" s="1"/>
  <c r="I22" i="3"/>
  <c r="D1153" i="1"/>
  <c r="H1153" i="1" s="1"/>
  <c r="H1056" i="1"/>
  <c r="G1056" i="1"/>
  <c r="G1047" i="1"/>
  <c r="H1047" i="1"/>
  <c r="H159" i="1"/>
  <c r="G159" i="1"/>
  <c r="G523" i="1"/>
  <c r="H523" i="1"/>
  <c r="F420" i="4"/>
  <c r="D635" i="4"/>
  <c r="C414" i="1"/>
  <c r="H453" i="1"/>
  <c r="G453" i="1"/>
  <c r="G1183" i="1"/>
  <c r="H1183" i="1"/>
  <c r="G1517" i="1"/>
  <c r="H1517" i="1"/>
  <c r="H11" i="3"/>
  <c r="G346" i="1"/>
  <c r="H346" i="1"/>
  <c r="D636" i="4"/>
  <c r="F528" i="4"/>
  <c r="C522" i="1"/>
  <c r="G1383" i="1"/>
  <c r="H1383" i="1"/>
  <c r="G985" i="1"/>
  <c r="H985" i="1"/>
  <c r="G466" i="1"/>
  <c r="H466" i="1"/>
  <c r="H990" i="1"/>
  <c r="G990" i="1"/>
  <c r="E407" i="4"/>
  <c r="D402" i="1" s="1"/>
  <c r="D293" i="1"/>
  <c r="E635" i="4"/>
  <c r="D629" i="1" s="1"/>
  <c r="D414" i="1"/>
  <c r="F141" i="6"/>
  <c r="H28" i="3"/>
  <c r="C1435" i="1"/>
  <c r="H21" i="3"/>
  <c r="F68" i="5"/>
  <c r="C1046" i="1"/>
  <c r="G1065" i="1"/>
  <c r="H1065" i="1"/>
  <c r="E412" i="4"/>
  <c r="F412" i="4" s="1"/>
  <c r="I16" i="3"/>
  <c r="D2" i="1"/>
  <c r="G294" i="1"/>
  <c r="H294" i="1"/>
  <c r="H509" i="1"/>
  <c r="G509" i="1"/>
  <c r="G1096" i="1"/>
  <c r="H1096" i="1"/>
  <c r="H220" i="1"/>
  <c r="G220" i="1"/>
  <c r="H276" i="9"/>
  <c r="D984" i="1"/>
  <c r="D290" i="4" l="1"/>
  <c r="C286" i="1" s="1"/>
  <c r="H286" i="1" s="1"/>
  <c r="C285" i="1"/>
  <c r="H285" i="1" s="1"/>
  <c r="D413" i="4"/>
  <c r="D415" i="4" s="1"/>
  <c r="F289" i="4"/>
  <c r="C407" i="1"/>
  <c r="F290" i="4"/>
  <c r="H1518" i="1"/>
  <c r="G1518" i="1"/>
  <c r="G286" i="1"/>
  <c r="N3" i="9"/>
  <c r="I11" i="3"/>
  <c r="F635" i="4"/>
  <c r="C629" i="1"/>
  <c r="G345" i="1"/>
  <c r="H345" i="1"/>
  <c r="G1152" i="1"/>
  <c r="H1152" i="1"/>
  <c r="H2" i="1"/>
  <c r="K3" i="9"/>
  <c r="I9" i="3"/>
  <c r="H147" i="1"/>
  <c r="G293" i="1"/>
  <c r="H293" i="1"/>
  <c r="D640" i="4"/>
  <c r="D641" i="4" s="1"/>
  <c r="G1435" i="1"/>
  <c r="H1435" i="1"/>
  <c r="E639" i="4"/>
  <c r="F639" i="4" s="1"/>
  <c r="D407" i="1"/>
  <c r="G407" i="1" s="1"/>
  <c r="H1046" i="1"/>
  <c r="G1046" i="1"/>
  <c r="D414" i="4"/>
  <c r="F636" i="4"/>
  <c r="C630" i="1"/>
  <c r="E413" i="4"/>
  <c r="E414" i="4" s="1"/>
  <c r="D409" i="1" s="1"/>
  <c r="E291" i="4"/>
  <c r="D287" i="1" s="1"/>
  <c r="D285" i="1"/>
  <c r="F407" i="4"/>
  <c r="C402" i="1"/>
  <c r="G2" i="1"/>
  <c r="G282" i="9"/>
  <c r="E282" i="9" s="1"/>
  <c r="B282" i="9" s="1"/>
  <c r="H522" i="1"/>
  <c r="G522" i="1"/>
  <c r="H414" i="1"/>
  <c r="G414" i="1"/>
  <c r="H8" i="3"/>
  <c r="H984" i="1"/>
  <c r="G984" i="1"/>
  <c r="F291" i="4"/>
  <c r="C287" i="1"/>
  <c r="C633" i="1"/>
  <c r="F408" i="4"/>
  <c r="C403" i="1"/>
  <c r="E276" i="9"/>
  <c r="C408" i="1" l="1"/>
  <c r="G285" i="1"/>
  <c r="F413" i="4"/>
  <c r="H407" i="1"/>
  <c r="E275" i="9"/>
  <c r="I8" i="3" s="1"/>
  <c r="B276" i="9"/>
  <c r="C635" i="1"/>
  <c r="F414" i="4"/>
  <c r="C409" i="1"/>
  <c r="H403" i="1"/>
  <c r="G403" i="1"/>
  <c r="G402" i="1"/>
  <c r="H402" i="1"/>
  <c r="E640" i="4"/>
  <c r="E641" i="4" s="1"/>
  <c r="F641" i="4" s="1"/>
  <c r="E415" i="4"/>
  <c r="D410" i="1" s="1"/>
  <c r="D408" i="1"/>
  <c r="D633" i="1"/>
  <c r="H633" i="1" s="1"/>
  <c r="H287" i="1"/>
  <c r="G287" i="1"/>
  <c r="H630" i="1"/>
  <c r="G630" i="1"/>
  <c r="D642" i="4"/>
  <c r="D645" i="4" s="1"/>
  <c r="C634" i="1"/>
  <c r="H629" i="1"/>
  <c r="G629" i="1"/>
  <c r="F415" i="4"/>
  <c r="C410" i="1"/>
  <c r="M3" i="9"/>
  <c r="G408" i="1" l="1"/>
  <c r="F640" i="4"/>
  <c r="H408" i="1"/>
  <c r="H18" i="3"/>
  <c r="C639" i="1"/>
  <c r="E642" i="4"/>
  <c r="E645" i="4" s="1"/>
  <c r="F645" i="4" s="1"/>
  <c r="D634" i="1"/>
  <c r="G634" i="1" s="1"/>
  <c r="G633" i="1"/>
  <c r="D646" i="4"/>
  <c r="F642" i="4"/>
  <c r="C636" i="1"/>
  <c r="H410" i="1"/>
  <c r="G410" i="1"/>
  <c r="D635" i="1"/>
  <c r="G635" i="1" s="1"/>
  <c r="G409" i="1"/>
  <c r="H409" i="1"/>
  <c r="H634" i="1" l="1"/>
  <c r="H635" i="1"/>
  <c r="I18" i="3"/>
  <c r="D639" i="1"/>
  <c r="G639" i="1" s="1"/>
  <c r="E646" i="4"/>
  <c r="D636" i="1"/>
  <c r="G636" i="1" s="1"/>
  <c r="H19" i="3"/>
  <c r="F646" i="4"/>
  <c r="C640" i="1"/>
  <c r="H639" i="1" l="1"/>
  <c r="H636" i="1"/>
  <c r="I19" i="3"/>
  <c r="D640" i="1"/>
  <c r="H7" i="3" s="1"/>
  <c r="G640" i="1" l="1"/>
  <c r="H640" i="1"/>
  <c r="J3" i="9"/>
  <c r="I7" i="3"/>
  <c r="M272" i="9" l="1"/>
  <c r="L272" i="9"/>
  <c r="G18" i="9"/>
  <c r="H18" i="9"/>
  <c r="M15" i="9"/>
  <c r="I8" i="9"/>
  <c r="H15" i="9"/>
  <c r="J11" i="9"/>
  <c r="J10" i="9"/>
  <c r="K5" i="9"/>
  <c r="I13" i="9"/>
  <c r="H17" i="9"/>
  <c r="I9" i="9"/>
  <c r="L16" i="9"/>
  <c r="K10" i="9"/>
  <c r="K9" i="9"/>
  <c r="I5" i="9"/>
  <c r="J9" i="9"/>
  <c r="K6" i="9"/>
  <c r="G17" i="9"/>
  <c r="G15" i="9"/>
  <c r="I6" i="9"/>
  <c r="J12" i="9"/>
  <c r="H16" i="9"/>
  <c r="I17" i="9"/>
  <c r="M16" i="9"/>
  <c r="K13" i="9"/>
  <c r="I7" i="9"/>
  <c r="K7" i="9"/>
  <c r="G16" i="9"/>
  <c r="L15" i="9"/>
  <c r="J13" i="9"/>
  <c r="I12" i="9"/>
  <c r="I11" i="9"/>
  <c r="J6" i="9"/>
  <c r="J7" i="9"/>
  <c r="K8" i="9"/>
  <c r="K11" i="9"/>
  <c r="J17" i="9"/>
  <c r="J8" i="9"/>
  <c r="J5" i="9"/>
  <c r="K12" i="9"/>
  <c r="E17" i="9" l="1"/>
  <c r="B17" i="9" s="1"/>
  <c r="F272" i="9"/>
  <c r="B272" i="9" s="1"/>
  <c r="F15" i="9"/>
  <c r="E7" i="9"/>
  <c r="B7" i="9" s="1"/>
  <c r="E13" i="9"/>
  <c r="B13" i="9" s="1"/>
  <c r="E18" i="9"/>
  <c r="B18" i="9" s="1"/>
  <c r="E11" i="9"/>
  <c r="B11" i="9" s="1"/>
  <c r="E16" i="9"/>
  <c r="E6" i="9"/>
  <c r="B6" i="9" s="1"/>
  <c r="F16" i="9"/>
  <c r="E8" i="9"/>
  <c r="B8" i="9" s="1"/>
  <c r="E12" i="9"/>
  <c r="B12" i="9" s="1"/>
  <c r="E15" i="9"/>
  <c r="E5" i="9"/>
  <c r="E9" i="9"/>
  <c r="B9" i="9" s="1"/>
  <c r="E10" i="9"/>
  <c r="B10" i="9" s="1"/>
  <c r="F19" i="9" l="1"/>
  <c r="F14" i="9"/>
  <c r="E14" i="9"/>
  <c r="B15" i="9"/>
  <c r="B5" i="9"/>
  <c r="E4" i="9"/>
  <c r="B16" i="9"/>
  <c r="F3" i="9" l="1"/>
  <c r="E3" i="9"/>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<sst xmlns="http://schemas.openxmlformats.org/spreadsheetml/2006/main" count="4340" uniqueCount="3415">
  <si>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</si>
  <si>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</si>
  <si>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</si>
  <si>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</si>
  <si>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</si>
  <si>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</si>
  <si>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</si>
  <si>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</si>
  <si>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</si>
  <si>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</si>
  <si>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</si>
  <si>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</si>
  <si>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</si>
  <si>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</si>
  <si>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</si>
  <si>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</si>
  <si>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</si>
  <si>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</si>
  <si>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</si>
  <si>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</si>
  <si>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</si>
  <si>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</si>
  <si>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</si>
  <si>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</si>
  <si>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</si>
  <si>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</si>
  <si>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</si>
  <si>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</si>
  <si>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</si>
  <si>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</si>
  <si>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</si>
  <si>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</si>
  <si>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</si>
  <si>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</si>
  <si>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</si>
  <si>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</si>
  <si>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</si>
  <si>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</si>
  <si>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</si>
  <si>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GRAD OTOČAC</t>
  </si>
  <si>
    <t>BILANCA</t>
  </si>
  <si>
    <t>RAS funkcijski</t>
  </si>
  <si>
    <t>Razina:</t>
  </si>
  <si>
    <t>22</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</si>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</sst>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62" fillId="0" borderId="0" xfId="0" applyNumberFormat="1" applyFont="1" applyFill="1" applyBorder="1" applyAlignment="1" applyProtection="1">
      <alignment horizontal="center" vertical="top" wrapText="1"/>
      <protection hidden="1"/>
    </xf>
    <xf numFmtId="0" fontId="19" fillId="0" borderId="39" xfId="0" applyNumberFormat="1" applyFont="1" applyFill="1" applyBorder="1" applyAlignment="1" applyProtection="1">
      <alignment horizontal="left" vertical="center"/>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1"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28" fillId="0" borderId="71" xfId="5" applyNumberFormat="1" applyFont="1" applyFill="1" applyBorder="1" applyAlignment="1" applyProtection="1">
      <alignment vertical="center" wrapText="1"/>
    </xf>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11899567</v>
      </c>
      <c r="D2" s="6">
        <f>'PR-RAS'!E6</f>
        <v>8147212.8799999999</v>
      </c>
      <c r="E2" s="6">
        <v>0</v>
      </c>
      <c r="F2" s="6">
        <v>0</v>
      </c>
      <c r="G2" s="7">
        <f t="shared" ref="G2:G983" si="0">(B2/1000)*(C2*1+D2*2)</f>
        <v>28193.992759999997</v>
      </c>
      <c r="H2" s="7">
        <f t="shared" ref="H2:H1479" si="1">ABS(C2-ROUND(C2,0))+ABS(D2-ROUND(D2,0))</f>
        <v>0.12000000011175871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3217538</v>
      </c>
      <c r="D3" s="1">
        <f>'PR-RAS'!E7</f>
        <v>3168358.11</v>
      </c>
      <c r="E3" s="1">
        <v>0</v>
      </c>
      <c r="F3" s="1">
        <v>0</v>
      </c>
      <c r="G3" s="2">
        <f t="shared" si="0"/>
        <v>19108.508439999998</v>
      </c>
      <c r="H3" s="2">
        <f t="shared" si="1"/>
        <v>0.10999999986961484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2977409</v>
      </c>
      <c r="D4" s="1">
        <f>'PR-RAS'!E8</f>
        <v>2945283.88</v>
      </c>
      <c r="E4" s="1">
        <v>0</v>
      </c>
      <c r="F4" s="1">
        <v>0</v>
      </c>
      <c r="G4" s="2">
        <f t="shared" si="0"/>
        <v>26603.93028</v>
      </c>
      <c r="H4" s="2">
        <f t="shared" si="1"/>
        <v>0.12000000011175871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2977409</v>
      </c>
      <c r="D5" s="1">
        <f>'PR-RAS'!E9</f>
        <v>2945283.88</v>
      </c>
      <c r="E5" s="1">
        <v>0</v>
      </c>
      <c r="F5" s="1">
        <v>0</v>
      </c>
      <c r="G5" s="2">
        <f t="shared" si="0"/>
        <v>35471.907039999998</v>
      </c>
      <c r="H5" s="2">
        <f t="shared" si="1"/>
        <v>0.12000000011175871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228274</v>
      </c>
      <c r="D19" s="1">
        <f>'PR-RAS'!E23</f>
        <v>186928.57</v>
      </c>
      <c r="E19" s="1">
        <v>0</v>
      </c>
      <c r="F19" s="1">
        <v>0</v>
      </c>
      <c r="G19" s="2">
        <f t="shared" si="0"/>
        <v>10838.36052</v>
      </c>
      <c r="H19" s="2">
        <f t="shared" si="1"/>
        <v>0.42999999999301508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56736</v>
      </c>
      <c r="D20" s="1">
        <f>'PR-RAS'!E24</f>
        <v>32988.120000000003</v>
      </c>
      <c r="E20" s="1">
        <v>0</v>
      </c>
      <c r="F20" s="1">
        <v>0</v>
      </c>
      <c r="G20" s="2">
        <f t="shared" si="0"/>
        <v>2331.5325600000001</v>
      </c>
      <c r="H20" s="2">
        <f t="shared" si="1"/>
        <v>0.12000000000261934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171538</v>
      </c>
      <c r="D23" s="1">
        <f>'PR-RAS'!E27</f>
        <v>153940.45000000001</v>
      </c>
      <c r="E23" s="1">
        <v>0</v>
      </c>
      <c r="F23" s="1">
        <v>0</v>
      </c>
      <c r="G23" s="2">
        <f t="shared" si="0"/>
        <v>10547.2158</v>
      </c>
      <c r="H23" s="2">
        <f t="shared" si="1"/>
        <v>0.45000000001164153</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11855</v>
      </c>
      <c r="D25" s="1">
        <f>'PR-RAS'!E29</f>
        <v>36145.660000000003</v>
      </c>
      <c r="E25" s="1">
        <v>0</v>
      </c>
      <c r="F25" s="1">
        <v>0</v>
      </c>
      <c r="G25" s="2">
        <f t="shared" si="0"/>
        <v>2019.5116800000003</v>
      </c>
      <c r="H25" s="2">
        <f t="shared" si="1"/>
        <v>0.33999999999650754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9634</v>
      </c>
      <c r="D27" s="1">
        <f>'PR-RAS'!E31</f>
        <v>35714.18</v>
      </c>
      <c r="E27" s="1">
        <v>0</v>
      </c>
      <c r="F27" s="1">
        <v>0</v>
      </c>
      <c r="G27" s="2">
        <f t="shared" si="0"/>
        <v>2107.6213600000001</v>
      </c>
      <c r="H27" s="2">
        <f t="shared" si="1"/>
        <v>0.18000000000029104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2221</v>
      </c>
      <c r="D29" s="1">
        <f>'PR-RAS'!E33</f>
        <v>431.48</v>
      </c>
      <c r="E29" s="1">
        <v>0</v>
      </c>
      <c r="F29" s="1">
        <v>0</v>
      </c>
      <c r="G29" s="2">
        <f t="shared" si="0"/>
        <v>86.350880000000004</v>
      </c>
      <c r="H29" s="2">
        <f t="shared" si="1"/>
        <v>0.48000000000001819</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6917232</v>
      </c>
      <c r="D46" s="1">
        <f>'PR-RAS'!E50</f>
        <v>2758567.02</v>
      </c>
      <c r="E46" s="1">
        <v>0</v>
      </c>
      <c r="F46" s="1">
        <v>0</v>
      </c>
      <c r="G46" s="2">
        <f t="shared" si="0"/>
        <v>559546.47179999994</v>
      </c>
      <c r="H46" s="2">
        <f t="shared" si="1"/>
        <v>2.0000000018626451E-2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2917986</v>
      </c>
      <c r="D55" s="1">
        <f>'PR-RAS'!E59</f>
        <v>2758567.02</v>
      </c>
      <c r="E55" s="1">
        <v>0</v>
      </c>
      <c r="F55" s="1">
        <v>0</v>
      </c>
      <c r="G55" s="2">
        <f t="shared" si="0"/>
        <v>455496.48215999996</v>
      </c>
      <c r="H55" s="2">
        <f t="shared" si="1"/>
        <v>2.0000000018626451E-2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2917986</v>
      </c>
      <c r="D56" s="1">
        <f>'PR-RAS'!E60</f>
        <v>2758567.02</v>
      </c>
      <c r="E56" s="1">
        <v>0</v>
      </c>
      <c r="F56" s="1">
        <v>0</v>
      </c>
      <c r="G56" s="2">
        <f t="shared" si="0"/>
        <v>463931.60219999996</v>
      </c>
      <c r="H56" s="2">
        <f t="shared" si="1"/>
        <v>2.0000000018626451E-2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3999246</v>
      </c>
      <c r="D70" s="1">
        <f>'PR-RAS'!E74</f>
        <v>0</v>
      </c>
      <c r="E70" s="1">
        <v>0</v>
      </c>
      <c r="F70" s="1">
        <v>0</v>
      </c>
      <c r="G70" s="2">
        <f t="shared" si="0"/>
        <v>275947.97400000005</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351917</v>
      </c>
      <c r="D71" s="1">
        <f>'PR-RAS'!E75</f>
        <v>0</v>
      </c>
      <c r="E71" s="1">
        <v>0</v>
      </c>
      <c r="F71" s="1">
        <v>0</v>
      </c>
      <c r="G71" s="2">
        <f t="shared" si="0"/>
        <v>24634.190000000002</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3647329</v>
      </c>
      <c r="D72" s="1">
        <f>'PR-RAS'!E76</f>
        <v>0</v>
      </c>
      <c r="E72" s="1">
        <v>0</v>
      </c>
      <c r="F72" s="1">
        <v>0</v>
      </c>
      <c r="G72" s="2">
        <f t="shared" si="0"/>
        <v>258960.35899999997</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1168382</v>
      </c>
      <c r="D78" s="1">
        <f>'PR-RAS'!E82</f>
        <v>852212.75000000012</v>
      </c>
      <c r="E78" s="1">
        <v>0</v>
      </c>
      <c r="F78" s="1">
        <v>0</v>
      </c>
      <c r="G78" s="2">
        <f t="shared" si="0"/>
        <v>221206.17749999999</v>
      </c>
      <c r="H78" s="2">
        <f t="shared" si="1"/>
        <v>0.24999999988358468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47</v>
      </c>
      <c r="D79" s="1">
        <f>'PR-RAS'!E83</f>
        <v>51.17</v>
      </c>
      <c r="E79" s="1">
        <v>0</v>
      </c>
      <c r="F79" s="1">
        <v>0</v>
      </c>
      <c r="G79" s="2">
        <f t="shared" si="0"/>
        <v>11.64852</v>
      </c>
      <c r="H79" s="2">
        <f t="shared" si="1"/>
        <v>0.17000000000000171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47</v>
      </c>
      <c r="D81" s="1">
        <f>'PR-RAS'!E85</f>
        <v>51.17</v>
      </c>
      <c r="E81" s="1">
        <v>0</v>
      </c>
      <c r="F81" s="1">
        <v>0</v>
      </c>
      <c r="G81" s="2">
        <f t="shared" si="0"/>
        <v>11.9472</v>
      </c>
      <c r="H81" s="2">
        <f t="shared" si="1"/>
        <v>0.17000000000000171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1168335</v>
      </c>
      <c r="D87" s="1">
        <f>'PR-RAS'!E91</f>
        <v>852161.58000000007</v>
      </c>
      <c r="E87" s="1">
        <v>0</v>
      </c>
      <c r="F87" s="1">
        <v>0</v>
      </c>
      <c r="G87" s="2">
        <f t="shared" si="0"/>
        <v>247048.60175999999</v>
      </c>
      <c r="H87" s="2">
        <f t="shared" si="1"/>
        <v>0.41999999992549419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49705</v>
      </c>
      <c r="D88" s="1">
        <f>'PR-RAS'!E92</f>
        <v>17325</v>
      </c>
      <c r="E88" s="1">
        <v>0</v>
      </c>
      <c r="F88" s="1">
        <v>0</v>
      </c>
      <c r="G88" s="2">
        <f t="shared" si="0"/>
        <v>7338.8849999999993</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75655</v>
      </c>
      <c r="D89" s="1">
        <f>'PR-RAS'!E93</f>
        <v>76410.55</v>
      </c>
      <c r="E89" s="1">
        <v>0</v>
      </c>
      <c r="F89" s="1">
        <v>0</v>
      </c>
      <c r="G89" s="2">
        <f t="shared" si="0"/>
        <v>20105.896799999999</v>
      </c>
      <c r="H89" s="2">
        <f t="shared" si="1"/>
        <v>0.44999999999708962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1035140</v>
      </c>
      <c r="D90" s="1">
        <f>'PR-RAS'!E94</f>
        <v>757024.91</v>
      </c>
      <c r="E90" s="1">
        <v>0</v>
      </c>
      <c r="F90" s="1">
        <v>0</v>
      </c>
      <c r="G90" s="2">
        <f t="shared" si="0"/>
        <v>226877.89398000002</v>
      </c>
      <c r="H90" s="2">
        <f t="shared" si="1"/>
        <v>8.999999996740371E-2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7835</v>
      </c>
      <c r="D93" s="1">
        <f>'PR-RAS'!E97</f>
        <v>1401.12</v>
      </c>
      <c r="E93" s="1">
        <v>0</v>
      </c>
      <c r="F93" s="1">
        <v>0</v>
      </c>
      <c r="G93" s="2">
        <f t="shared" si="0"/>
        <v>978.62608</v>
      </c>
      <c r="H93" s="2">
        <f t="shared" si="1"/>
        <v>0.11999999999989086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513035</v>
      </c>
      <c r="D102" s="1">
        <f>'PR-RAS'!E106</f>
        <v>1126920.75</v>
      </c>
      <c r="E102" s="1">
        <v>0</v>
      </c>
      <c r="F102" s="1">
        <v>0</v>
      </c>
      <c r="G102" s="2">
        <f t="shared" si="0"/>
        <v>279454.52650000004</v>
      </c>
      <c r="H102" s="2">
        <f t="shared" si="1"/>
        <v>0.25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18460</v>
      </c>
      <c r="D103" s="1">
        <f>'PR-RAS'!E107</f>
        <v>4586.18</v>
      </c>
      <c r="E103" s="1">
        <v>0</v>
      </c>
      <c r="F103" s="1">
        <v>0</v>
      </c>
      <c r="G103" s="2">
        <f t="shared" si="0"/>
        <v>2818.50072</v>
      </c>
      <c r="H103" s="2">
        <f t="shared" si="1"/>
        <v>0.18000000000029104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16568</v>
      </c>
      <c r="D106" s="1">
        <f>'PR-RAS'!E110</f>
        <v>3373.38</v>
      </c>
      <c r="E106" s="1">
        <v>0</v>
      </c>
      <c r="F106" s="1">
        <v>0</v>
      </c>
      <c r="G106" s="2">
        <f t="shared" si="0"/>
        <v>2448.0498000000002</v>
      </c>
      <c r="H106" s="2">
        <f t="shared" si="1"/>
        <v>0.38000000000010914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1892</v>
      </c>
      <c r="D107" s="1">
        <f>'PR-RAS'!E111</f>
        <v>1212.8</v>
      </c>
      <c r="E107" s="1">
        <v>0</v>
      </c>
      <c r="F107" s="1">
        <v>0</v>
      </c>
      <c r="G107" s="2">
        <f t="shared" si="0"/>
        <v>457.66560000000004</v>
      </c>
      <c r="H107" s="2">
        <f t="shared" si="1"/>
        <v>0.20000000000004547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322510</v>
      </c>
      <c r="D108" s="1">
        <f>'PR-RAS'!E112</f>
        <v>554392.9</v>
      </c>
      <c r="E108" s="1">
        <v>0</v>
      </c>
      <c r="F108" s="1">
        <v>0</v>
      </c>
      <c r="G108" s="2">
        <f t="shared" si="0"/>
        <v>153148.65059999999</v>
      </c>
      <c r="H108" s="2">
        <f t="shared" si="1"/>
        <v>9.9999999976716936E-2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115</v>
      </c>
      <c r="D109" s="1">
        <f>'PR-RAS'!E113</f>
        <v>247.99</v>
      </c>
      <c r="E109" s="1">
        <v>0</v>
      </c>
      <c r="F109" s="1">
        <v>0</v>
      </c>
      <c r="G109" s="2">
        <f t="shared" si="0"/>
        <v>65.985839999999996</v>
      </c>
      <c r="H109" s="2">
        <f t="shared" si="1"/>
        <v>9.9999999999909051E-3</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224</v>
      </c>
      <c r="D110" s="1">
        <f>'PR-RAS'!E114</f>
        <v>352.41</v>
      </c>
      <c r="E110" s="1">
        <v>0</v>
      </c>
      <c r="F110" s="1">
        <v>0</v>
      </c>
      <c r="G110" s="2">
        <f t="shared" si="0"/>
        <v>101.24138000000001</v>
      </c>
      <c r="H110" s="2">
        <f t="shared" si="1"/>
        <v>0.41000000000002501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302779</v>
      </c>
      <c r="D111" s="1">
        <f>'PR-RAS'!E115</f>
        <v>355543.45</v>
      </c>
      <c r="E111" s="1">
        <v>0</v>
      </c>
      <c r="F111" s="1">
        <v>0</v>
      </c>
      <c r="G111" s="2">
        <f t="shared" si="0"/>
        <v>111525.249</v>
      </c>
      <c r="H111" s="2">
        <f t="shared" si="1"/>
        <v>0.45000000001164153</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19392</v>
      </c>
      <c r="D113" s="1">
        <f>'PR-RAS'!E117</f>
        <v>198249.05</v>
      </c>
      <c r="E113" s="1">
        <v>0</v>
      </c>
      <c r="F113" s="1">
        <v>0</v>
      </c>
      <c r="G113" s="2">
        <f t="shared" si="0"/>
        <v>46579.691200000001</v>
      </c>
      <c r="H113" s="2">
        <f t="shared" si="1"/>
        <v>4.9999999988358468E-2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172065</v>
      </c>
      <c r="D116" s="1">
        <f>'PR-RAS'!E120</f>
        <v>567941.66999999993</v>
      </c>
      <c r="E116" s="1">
        <v>0</v>
      </c>
      <c r="F116" s="1">
        <v>0</v>
      </c>
      <c r="G116" s="2">
        <f t="shared" si="0"/>
        <v>150414.05909999998</v>
      </c>
      <c r="H116" s="2">
        <f t="shared" si="1"/>
        <v>0.33000000007450581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24190</v>
      </c>
      <c r="D117" s="1">
        <f>'PR-RAS'!E121</f>
        <v>974.45</v>
      </c>
      <c r="E117" s="1">
        <v>0</v>
      </c>
      <c r="F117" s="1">
        <v>0</v>
      </c>
      <c r="G117" s="2">
        <f t="shared" si="0"/>
        <v>3032.1124000000004</v>
      </c>
      <c r="H117" s="2">
        <f t="shared" si="1"/>
        <v>0.45000000000004547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147875</v>
      </c>
      <c r="D118" s="1">
        <f>'PR-RAS'!E122</f>
        <v>566967.22</v>
      </c>
      <c r="E118" s="1">
        <v>0</v>
      </c>
      <c r="F118" s="1">
        <v>0</v>
      </c>
      <c r="G118" s="2">
        <f t="shared" si="0"/>
        <v>149971.70448000001</v>
      </c>
      <c r="H118" s="2">
        <f t="shared" si="1"/>
        <v>0.21999999997206032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228029.25</v>
      </c>
      <c r="E120" s="1">
        <v>0</v>
      </c>
      <c r="F120" s="1">
        <v>0</v>
      </c>
      <c r="G120" s="2">
        <f t="shared" si="0"/>
        <v>54270.961499999998</v>
      </c>
      <c r="H120" s="2">
        <f t="shared" si="1"/>
        <v>0.25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228029.25</v>
      </c>
      <c r="E121" s="1">
        <v>0</v>
      </c>
      <c r="F121" s="1">
        <v>0</v>
      </c>
      <c r="G121" s="2">
        <f t="shared" si="0"/>
        <v>54727.02</v>
      </c>
      <c r="H121" s="2">
        <f t="shared" si="1"/>
        <v>0.25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228029.25</v>
      </c>
      <c r="E123" s="1">
        <v>0</v>
      </c>
      <c r="F123" s="1">
        <v>0</v>
      </c>
      <c r="G123" s="2">
        <f t="shared" si="0"/>
        <v>55639.136999999995</v>
      </c>
      <c r="H123" s="2">
        <f t="shared" si="1"/>
        <v>0.25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83380</v>
      </c>
      <c r="D135" s="1">
        <f>'PR-RAS'!E139</f>
        <v>13125</v>
      </c>
      <c r="E135" s="1">
        <v>0</v>
      </c>
      <c r="F135" s="1">
        <v>0</v>
      </c>
      <c r="G135" s="2">
        <f t="shared" si="0"/>
        <v>14690.42</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83380</v>
      </c>
      <c r="D146" s="1">
        <f>'PR-RAS'!E150</f>
        <v>13125</v>
      </c>
      <c r="E146" s="1">
        <v>0</v>
      </c>
      <c r="F146" s="1">
        <v>0</v>
      </c>
      <c r="G146" s="2">
        <f t="shared" si="0"/>
        <v>15896.349999999999</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4563289</v>
      </c>
      <c r="D147" s="1">
        <f>'PR-RAS'!E151</f>
        <v>5305574.6500000004</v>
      </c>
      <c r="E147" s="1">
        <v>0</v>
      </c>
      <c r="F147" s="1">
        <v>0</v>
      </c>
      <c r="G147" s="2">
        <f t="shared" si="0"/>
        <v>2215467.9918</v>
      </c>
      <c r="H147" s="2">
        <f t="shared" si="1"/>
        <v>0.34999999962747097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1272735</v>
      </c>
      <c r="D148" s="1">
        <f>'PR-RAS'!E152</f>
        <v>934985.67</v>
      </c>
      <c r="E148" s="1">
        <v>0</v>
      </c>
      <c r="F148" s="1">
        <v>0</v>
      </c>
      <c r="G148" s="2">
        <f t="shared" si="0"/>
        <v>461977.83197999996</v>
      </c>
      <c r="H148" s="2">
        <f t="shared" si="1"/>
        <v>0.32999999995809048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1006995</v>
      </c>
      <c r="D149" s="1">
        <f>'PR-RAS'!E153</f>
        <v>760488.42</v>
      </c>
      <c r="E149" s="1">
        <v>0</v>
      </c>
      <c r="F149" s="1">
        <v>0</v>
      </c>
      <c r="G149" s="2">
        <f t="shared" si="0"/>
        <v>374139.83231999999</v>
      </c>
      <c r="H149" s="2">
        <f t="shared" si="1"/>
        <v>0.42000000004190952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1006995</v>
      </c>
      <c r="D150" s="1">
        <f>'PR-RAS'!E154</f>
        <v>760488.42</v>
      </c>
      <c r="E150" s="1">
        <v>0</v>
      </c>
      <c r="F150" s="1">
        <v>0</v>
      </c>
      <c r="G150" s="2">
        <f t="shared" si="0"/>
        <v>376667.80415999994</v>
      </c>
      <c r="H150" s="2">
        <f t="shared" si="1"/>
        <v>0.42000000004190952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113733</v>
      </c>
      <c r="D154" s="1">
        <f>'PR-RAS'!E158</f>
        <v>64041.24</v>
      </c>
      <c r="E154" s="1">
        <v>0</v>
      </c>
      <c r="F154" s="1">
        <v>0</v>
      </c>
      <c r="G154" s="2">
        <f t="shared" si="0"/>
        <v>36997.76844</v>
      </c>
      <c r="H154" s="2">
        <f t="shared" si="1"/>
        <v>0.23999999999796273</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152007</v>
      </c>
      <c r="D155" s="1">
        <f>'PR-RAS'!E159</f>
        <v>110456.01</v>
      </c>
      <c r="E155" s="1">
        <v>0</v>
      </c>
      <c r="F155" s="1">
        <v>0</v>
      </c>
      <c r="G155" s="2">
        <f t="shared" si="0"/>
        <v>57429.52908</v>
      </c>
      <c r="H155" s="2">
        <f t="shared" si="1"/>
        <v>9.9999999947613105E-3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152007</v>
      </c>
      <c r="D157" s="1">
        <f>'PR-RAS'!E161</f>
        <v>110456.01</v>
      </c>
      <c r="E157" s="1">
        <v>0</v>
      </c>
      <c r="F157" s="1">
        <v>0</v>
      </c>
      <c r="G157" s="2">
        <f t="shared" si="0"/>
        <v>58175.367120000003</v>
      </c>
      <c r="H157" s="2">
        <f t="shared" si="1"/>
        <v>9.9999999947613105E-3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1424142</v>
      </c>
      <c r="D159" s="1">
        <f>'PR-RAS'!E163</f>
        <v>1527082.47</v>
      </c>
      <c r="E159" s="1">
        <v>0</v>
      </c>
      <c r="F159" s="1">
        <v>0</v>
      </c>
      <c r="G159" s="2">
        <f t="shared" si="0"/>
        <v>707572.49651999993</v>
      </c>
      <c r="H159" s="2">
        <f t="shared" si="1"/>
        <v>0.46999999997206032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53402</v>
      </c>
      <c r="D160" s="1">
        <f>'PR-RAS'!E164</f>
        <v>26752.5</v>
      </c>
      <c r="E160" s="1">
        <v>0</v>
      </c>
      <c r="F160" s="1">
        <v>0</v>
      </c>
      <c r="G160" s="2">
        <f t="shared" si="0"/>
        <v>16998.213</v>
      </c>
      <c r="H160" s="2">
        <f t="shared" si="1"/>
        <v>0.5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2498</v>
      </c>
      <c r="D161" s="1">
        <f>'PR-RAS'!E165</f>
        <v>3504</v>
      </c>
      <c r="E161" s="1">
        <v>0</v>
      </c>
      <c r="F161" s="1">
        <v>0</v>
      </c>
      <c r="G161" s="2">
        <f t="shared" si="0"/>
        <v>1520.96</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38929</v>
      </c>
      <c r="D162" s="1">
        <f>'PR-RAS'!E166</f>
        <v>17616</v>
      </c>
      <c r="E162" s="1">
        <v>0</v>
      </c>
      <c r="F162" s="1">
        <v>0</v>
      </c>
      <c r="G162" s="2">
        <f t="shared" si="0"/>
        <v>11939.921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11551</v>
      </c>
      <c r="D163" s="1">
        <f>'PR-RAS'!E167</f>
        <v>5632.5</v>
      </c>
      <c r="E163" s="1">
        <v>0</v>
      </c>
      <c r="F163" s="1">
        <v>0</v>
      </c>
      <c r="G163" s="2">
        <f t="shared" si="0"/>
        <v>3696.192</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424</v>
      </c>
      <c r="D164" s="1">
        <f>'PR-RAS'!E168</f>
        <v>0</v>
      </c>
      <c r="E164" s="1">
        <v>0</v>
      </c>
      <c r="F164" s="1">
        <v>0</v>
      </c>
      <c r="G164" s="2">
        <f t="shared" si="0"/>
        <v>69.112000000000009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264130</v>
      </c>
      <c r="D165" s="1">
        <f>'PR-RAS'!E169</f>
        <v>310537.33</v>
      </c>
      <c r="E165" s="1">
        <v>0</v>
      </c>
      <c r="F165" s="1">
        <v>0</v>
      </c>
      <c r="G165" s="2">
        <f t="shared" si="0"/>
        <v>145173.56424000001</v>
      </c>
      <c r="H165" s="2">
        <f t="shared" si="1"/>
        <v>0.33000000001629815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16759</v>
      </c>
      <c r="D166" s="1">
        <f>'PR-RAS'!E170</f>
        <v>15932.05</v>
      </c>
      <c r="E166" s="1">
        <v>0</v>
      </c>
      <c r="F166" s="1">
        <v>0</v>
      </c>
      <c r="G166" s="2">
        <f t="shared" si="0"/>
        <v>8022.8114999999998</v>
      </c>
      <c r="H166" s="2">
        <f t="shared" si="1"/>
        <v>4.9999999999272404E-2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241493</v>
      </c>
      <c r="D168" s="1">
        <f>'PR-RAS'!E172</f>
        <v>291843.07</v>
      </c>
      <c r="E168" s="1">
        <v>0</v>
      </c>
      <c r="F168" s="1">
        <v>0</v>
      </c>
      <c r="G168" s="2">
        <f t="shared" si="0"/>
        <v>137804.91638000001</v>
      </c>
      <c r="H168" s="2">
        <f t="shared" si="1"/>
        <v>7.0000000006984919E-2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520</v>
      </c>
      <c r="D169" s="1">
        <f>'PR-RAS'!E173</f>
        <v>2762.21</v>
      </c>
      <c r="E169" s="1">
        <v>0</v>
      </c>
      <c r="F169" s="1">
        <v>0</v>
      </c>
      <c r="G169" s="2">
        <f t="shared" si="0"/>
        <v>1015.4625600000001</v>
      </c>
      <c r="H169" s="2">
        <f t="shared" si="1"/>
        <v>0.21000000000003638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1724</v>
      </c>
      <c r="D170" s="1">
        <f>'PR-RAS'!E174</f>
        <v>0</v>
      </c>
      <c r="E170" s="1">
        <v>0</v>
      </c>
      <c r="F170" s="1">
        <v>0</v>
      </c>
      <c r="G170" s="2">
        <f t="shared" si="0"/>
        <v>291.35599999999999</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3634</v>
      </c>
      <c r="D172" s="1">
        <f>'PR-RAS'!E176</f>
        <v>0</v>
      </c>
      <c r="E172" s="1">
        <v>0</v>
      </c>
      <c r="F172" s="1">
        <v>0</v>
      </c>
      <c r="G172" s="2">
        <f t="shared" si="0"/>
        <v>621.4140000000001</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1065328</v>
      </c>
      <c r="D173" s="1">
        <f>'PR-RAS'!E177</f>
        <v>1117553.2999999998</v>
      </c>
      <c r="E173" s="1">
        <v>0</v>
      </c>
      <c r="F173" s="1">
        <v>0</v>
      </c>
      <c r="G173" s="2">
        <f t="shared" si="0"/>
        <v>567674.75119999994</v>
      </c>
      <c r="H173" s="2">
        <f t="shared" si="1"/>
        <v>0.29999999981373549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18523</v>
      </c>
      <c r="D174" s="1">
        <f>'PR-RAS'!E178</f>
        <v>38838.089999999997</v>
      </c>
      <c r="E174" s="1">
        <v>0</v>
      </c>
      <c r="F174" s="1">
        <v>0</v>
      </c>
      <c r="G174" s="2">
        <f t="shared" si="0"/>
        <v>16642.458139999999</v>
      </c>
      <c r="H174" s="2">
        <f t="shared" si="1"/>
        <v>8.999999999650754E-2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599401</v>
      </c>
      <c r="D175" s="1">
        <f>'PR-RAS'!E179</f>
        <v>516238.48</v>
      </c>
      <c r="E175" s="1">
        <v>0</v>
      </c>
      <c r="F175" s="1">
        <v>0</v>
      </c>
      <c r="G175" s="2">
        <f t="shared" si="0"/>
        <v>283946.76503999997</v>
      </c>
      <c r="H175" s="2">
        <f t="shared" si="1"/>
        <v>0.47999999998137355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155050</v>
      </c>
      <c r="D176" s="1">
        <f>'PR-RAS'!E180</f>
        <v>19000</v>
      </c>
      <c r="E176" s="1">
        <v>0</v>
      </c>
      <c r="F176" s="1">
        <v>0</v>
      </c>
      <c r="G176" s="2">
        <f t="shared" si="0"/>
        <v>33783.75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45091</v>
      </c>
      <c r="D177" s="1">
        <f>'PR-RAS'!E181</f>
        <v>55670.89</v>
      </c>
      <c r="E177" s="1">
        <v>0</v>
      </c>
      <c r="F177" s="1">
        <v>0</v>
      </c>
      <c r="G177" s="2">
        <f t="shared" si="0"/>
        <v>27532.169279999998</v>
      </c>
      <c r="H177" s="2">
        <f t="shared" si="1"/>
        <v>0.11000000000058208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23383</v>
      </c>
      <c r="D178" s="1">
        <f>'PR-RAS'!E182</f>
        <v>28569.42</v>
      </c>
      <c r="E178" s="1">
        <v>0</v>
      </c>
      <c r="F178" s="1">
        <v>0</v>
      </c>
      <c r="G178" s="2">
        <f t="shared" si="0"/>
        <v>14252.365679999999</v>
      </c>
      <c r="H178" s="2">
        <f t="shared" si="1"/>
        <v>0.41999999999825377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4881</v>
      </c>
      <c r="D179" s="1">
        <f>'PR-RAS'!E183</f>
        <v>20513.11</v>
      </c>
      <c r="E179" s="1">
        <v>0</v>
      </c>
      <c r="F179" s="1">
        <v>0</v>
      </c>
      <c r="G179" s="2">
        <f t="shared" si="0"/>
        <v>8171.4851600000002</v>
      </c>
      <c r="H179" s="2">
        <f t="shared" si="1"/>
        <v>0.11000000000058208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107640</v>
      </c>
      <c r="D180" s="1">
        <f>'PR-RAS'!E184</f>
        <v>290034.40999999997</v>
      </c>
      <c r="E180" s="1">
        <v>0</v>
      </c>
      <c r="F180" s="1">
        <v>0</v>
      </c>
      <c r="G180" s="2">
        <f t="shared" si="0"/>
        <v>123099.87877999998</v>
      </c>
      <c r="H180" s="2">
        <f t="shared" si="1"/>
        <v>0.40999999997438863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53998</v>
      </c>
      <c r="D181" s="1">
        <f>'PR-RAS'!E185</f>
        <v>94201.41</v>
      </c>
      <c r="E181" s="1">
        <v>0</v>
      </c>
      <c r="F181" s="1">
        <v>0</v>
      </c>
      <c r="G181" s="2">
        <f t="shared" si="0"/>
        <v>43632.147599999997</v>
      </c>
      <c r="H181" s="2">
        <f t="shared" si="1"/>
        <v>0.41000000000349246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57361</v>
      </c>
      <c r="D182" s="1">
        <f>'PR-RAS'!E186</f>
        <v>54487.49</v>
      </c>
      <c r="E182" s="1">
        <v>0</v>
      </c>
      <c r="F182" s="1">
        <v>0</v>
      </c>
      <c r="G182" s="2">
        <f t="shared" si="0"/>
        <v>30106.812379999996</v>
      </c>
      <c r="H182" s="2">
        <f t="shared" si="1"/>
        <v>0.48999999999796273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41282</v>
      </c>
      <c r="D184" s="1">
        <f>'PR-RAS'!E188</f>
        <v>72239.34</v>
      </c>
      <c r="E184" s="1">
        <v>0</v>
      </c>
      <c r="F184" s="1">
        <v>0</v>
      </c>
      <c r="G184" s="2">
        <f t="shared" si="0"/>
        <v>33994.204440000001</v>
      </c>
      <c r="H184" s="2">
        <f t="shared" si="1"/>
        <v>0.33999999999650754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12357</v>
      </c>
      <c r="D185" s="1">
        <f>'PR-RAS'!E189</f>
        <v>36471.519999999997</v>
      </c>
      <c r="E185" s="1">
        <v>0</v>
      </c>
      <c r="F185" s="1">
        <v>0</v>
      </c>
      <c r="G185" s="2">
        <f t="shared" si="0"/>
        <v>15695.207359999999</v>
      </c>
      <c r="H185" s="2">
        <f t="shared" si="1"/>
        <v>0.48000000000320142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5608</v>
      </c>
      <c r="D186" s="1">
        <f>'PR-RAS'!E190</f>
        <v>4733</v>
      </c>
      <c r="E186" s="1">
        <v>0</v>
      </c>
      <c r="F186" s="1">
        <v>0</v>
      </c>
      <c r="G186" s="2">
        <f t="shared" si="0"/>
        <v>2788.69</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2677</v>
      </c>
      <c r="D187" s="1">
        <f>'PR-RAS'!E191</f>
        <v>14554.02</v>
      </c>
      <c r="E187" s="1">
        <v>0</v>
      </c>
      <c r="F187" s="1">
        <v>0</v>
      </c>
      <c r="G187" s="2">
        <f t="shared" si="0"/>
        <v>5912.0174400000005</v>
      </c>
      <c r="H187" s="2">
        <f t="shared" si="1"/>
        <v>2.0000000000436557E-2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2100</v>
      </c>
      <c r="E188" s="1">
        <v>0</v>
      </c>
      <c r="F188" s="1">
        <v>0</v>
      </c>
      <c r="G188" s="2">
        <f t="shared" si="0"/>
        <v>785.4</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10630</v>
      </c>
      <c r="D189" s="1">
        <f>'PR-RAS'!E193</f>
        <v>9805.5</v>
      </c>
      <c r="E189" s="1">
        <v>0</v>
      </c>
      <c r="F189" s="1">
        <v>0</v>
      </c>
      <c r="G189" s="2">
        <f t="shared" si="0"/>
        <v>5685.308</v>
      </c>
      <c r="H189" s="2">
        <f t="shared" si="1"/>
        <v>0.5</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10010</v>
      </c>
      <c r="D191" s="1">
        <f>'PR-RAS'!E195</f>
        <v>4575.3</v>
      </c>
      <c r="E191" s="1">
        <v>0</v>
      </c>
      <c r="F191" s="1">
        <v>0</v>
      </c>
      <c r="G191" s="2">
        <f t="shared" si="0"/>
        <v>3640.5139999999997</v>
      </c>
      <c r="H191" s="2">
        <f t="shared" si="1"/>
        <v>0.3000000000001819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5756</v>
      </c>
      <c r="D192" s="1">
        <f>'PR-RAS'!E196</f>
        <v>8783.3200000000015</v>
      </c>
      <c r="E192" s="1">
        <v>0</v>
      </c>
      <c r="F192" s="1">
        <v>0</v>
      </c>
      <c r="G192" s="2">
        <f t="shared" si="0"/>
        <v>4454.624240000001</v>
      </c>
      <c r="H192" s="2">
        <f t="shared" si="1"/>
        <v>0.32000000000152795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5756</v>
      </c>
      <c r="D206" s="1">
        <f>'PR-RAS'!E210</f>
        <v>8783.3200000000015</v>
      </c>
      <c r="E206" s="1">
        <v>0</v>
      </c>
      <c r="F206" s="1">
        <v>0</v>
      </c>
      <c r="G206" s="2">
        <f t="shared" si="0"/>
        <v>4781.1412</v>
      </c>
      <c r="H206" s="2">
        <f t="shared" si="1"/>
        <v>0.32000000000152795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4565</v>
      </c>
      <c r="D207" s="1">
        <f>'PR-RAS'!E211</f>
        <v>8494.94</v>
      </c>
      <c r="E207" s="1">
        <v>0</v>
      </c>
      <c r="F207" s="1">
        <v>0</v>
      </c>
      <c r="G207" s="2">
        <f t="shared" si="0"/>
        <v>4440.3052799999996</v>
      </c>
      <c r="H207" s="2">
        <f t="shared" si="1"/>
        <v>5.9999999999490683E-2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145</v>
      </c>
      <c r="D209" s="1">
        <f>'PR-RAS'!E213</f>
        <v>236.18</v>
      </c>
      <c r="E209" s="1">
        <v>0</v>
      </c>
      <c r="F209" s="1">
        <v>0</v>
      </c>
      <c r="G209" s="2">
        <f t="shared" si="0"/>
        <v>128.41087999999999</v>
      </c>
      <c r="H209" s="2">
        <f t="shared" si="1"/>
        <v>0.18000000000000682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1046</v>
      </c>
      <c r="D210" s="1">
        <f>'PR-RAS'!E214</f>
        <v>52.2</v>
      </c>
      <c r="E210" s="1">
        <v>0</v>
      </c>
      <c r="F210" s="1">
        <v>0</v>
      </c>
      <c r="G210" s="2">
        <f t="shared" si="0"/>
        <v>240.43360000000001</v>
      </c>
      <c r="H210" s="2">
        <f t="shared" si="1"/>
        <v>0.20000000000000284</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71651</v>
      </c>
      <c r="D211" s="1">
        <f>'PR-RAS'!E215</f>
        <v>219864.41</v>
      </c>
      <c r="E211" s="1">
        <v>0</v>
      </c>
      <c r="F211" s="1">
        <v>0</v>
      </c>
      <c r="G211" s="2">
        <f t="shared" si="0"/>
        <v>107389.7622</v>
      </c>
      <c r="H211" s="2">
        <f t="shared" si="1"/>
        <v>0.41000000000349246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47614</v>
      </c>
      <c r="D212" s="1">
        <f>'PR-RAS'!E216</f>
        <v>197671.41</v>
      </c>
      <c r="E212" s="1">
        <v>0</v>
      </c>
      <c r="F212" s="1">
        <v>0</v>
      </c>
      <c r="G212" s="2">
        <f t="shared" si="0"/>
        <v>93463.889020000002</v>
      </c>
      <c r="H212" s="2">
        <f t="shared" si="1"/>
        <v>0.41000000000349246</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47614</v>
      </c>
      <c r="D214" s="1">
        <f>'PR-RAS'!E218</f>
        <v>197671.41</v>
      </c>
      <c r="E214" s="1">
        <v>0</v>
      </c>
      <c r="F214" s="1">
        <v>0</v>
      </c>
      <c r="G214" s="2">
        <f t="shared" si="0"/>
        <v>94349.802660000001</v>
      </c>
      <c r="H214" s="2">
        <f t="shared" si="1"/>
        <v>0.41000000000349246</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24037</v>
      </c>
      <c r="D215" s="1">
        <f>'PR-RAS'!E219</f>
        <v>22193</v>
      </c>
      <c r="E215" s="1">
        <v>0</v>
      </c>
      <c r="F215" s="1">
        <v>0</v>
      </c>
      <c r="G215" s="2">
        <f t="shared" si="0"/>
        <v>14642.521999999999</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12500</v>
      </c>
      <c r="D217" s="1">
        <f>'PR-RAS'!E221</f>
        <v>1343</v>
      </c>
      <c r="E217" s="1">
        <v>0</v>
      </c>
      <c r="F217" s="1">
        <v>0</v>
      </c>
      <c r="G217" s="2">
        <f t="shared" si="0"/>
        <v>3280.1759999999999</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11537</v>
      </c>
      <c r="D218" s="1">
        <f>'PR-RAS'!E222</f>
        <v>20850</v>
      </c>
      <c r="E218" s="1">
        <v>0</v>
      </c>
      <c r="F218" s="1">
        <v>0</v>
      </c>
      <c r="G218" s="2">
        <f t="shared" si="0"/>
        <v>11552.429</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1266424</v>
      </c>
      <c r="D220" s="1">
        <f>'PR-RAS'!E224</f>
        <v>1408586</v>
      </c>
      <c r="E220" s="1">
        <v>0</v>
      </c>
      <c r="F220" s="1">
        <v>0</v>
      </c>
      <c r="G220" s="2">
        <f t="shared" si="0"/>
        <v>894307.52399999998</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237500</v>
      </c>
      <c r="D232" s="1">
        <f>'PR-RAS'!E236</f>
        <v>0</v>
      </c>
      <c r="E232" s="1">
        <v>0</v>
      </c>
      <c r="F232" s="1">
        <v>0</v>
      </c>
      <c r="G232" s="2">
        <f t="shared" si="0"/>
        <v>54862.5</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237500</v>
      </c>
      <c r="D234" s="1">
        <f>'PR-RAS'!E238</f>
        <v>0</v>
      </c>
      <c r="E234" s="1">
        <v>0</v>
      </c>
      <c r="F234" s="1">
        <v>0</v>
      </c>
      <c r="G234" s="2">
        <f t="shared" si="0"/>
        <v>55337.5</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1028924</v>
      </c>
      <c r="D236" s="1">
        <f>'PR-RAS'!E240</f>
        <v>1408586</v>
      </c>
      <c r="E236" s="1">
        <v>0</v>
      </c>
      <c r="F236" s="1">
        <v>0</v>
      </c>
      <c r="G236" s="2">
        <f t="shared" si="0"/>
        <v>903832.55999999994</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1025928</v>
      </c>
      <c r="D237" s="1">
        <f>'PR-RAS'!E241</f>
        <v>1402985.63</v>
      </c>
      <c r="E237" s="1">
        <v>0</v>
      </c>
      <c r="F237" s="1">
        <v>0</v>
      </c>
      <c r="G237" s="2">
        <f t="shared" si="0"/>
        <v>904328.22535999992</v>
      </c>
      <c r="H237" s="2">
        <f t="shared" si="1"/>
        <v>0.37000000011175871</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2996</v>
      </c>
      <c r="D238" s="1">
        <f>'PR-RAS'!E242</f>
        <v>5600.37</v>
      </c>
      <c r="E238" s="1">
        <v>0</v>
      </c>
      <c r="F238" s="1">
        <v>0</v>
      </c>
      <c r="G238" s="2">
        <f t="shared" si="0"/>
        <v>3364.6273799999999</v>
      </c>
      <c r="H238" s="2">
        <f t="shared" si="1"/>
        <v>0.36999999999989086</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59837</v>
      </c>
      <c r="D248" s="1">
        <f>'PR-RAS'!E252</f>
        <v>223930.33</v>
      </c>
      <c r="E248" s="1">
        <v>0</v>
      </c>
      <c r="F248" s="1">
        <v>0</v>
      </c>
      <c r="G248" s="2">
        <f t="shared" si="0"/>
        <v>125401.32201999999</v>
      </c>
      <c r="H248" s="2">
        <f t="shared" si="1"/>
        <v>0.32999999998719431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59837</v>
      </c>
      <c r="D255" s="1">
        <f>'PR-RAS'!E259</f>
        <v>223930.33</v>
      </c>
      <c r="E255" s="1">
        <v>0</v>
      </c>
      <c r="F255" s="1">
        <v>0</v>
      </c>
      <c r="G255" s="2">
        <f t="shared" si="0"/>
        <v>128955.20564</v>
      </c>
      <c r="H255" s="2">
        <f t="shared" si="1"/>
        <v>0.32999999998719431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45729</v>
      </c>
      <c r="D256" s="1">
        <f>'PR-RAS'!E260</f>
        <v>203362.33</v>
      </c>
      <c r="E256" s="1">
        <v>0</v>
      </c>
      <c r="F256" s="1">
        <v>0</v>
      </c>
      <c r="G256" s="2">
        <f t="shared" si="0"/>
        <v>115375.68329999999</v>
      </c>
      <c r="H256" s="2">
        <f t="shared" si="1"/>
        <v>0.32999999998719431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14108</v>
      </c>
      <c r="D257" s="1">
        <f>'PR-RAS'!E261</f>
        <v>20568</v>
      </c>
      <c r="E257" s="1">
        <v>0</v>
      </c>
      <c r="F257" s="1">
        <v>0</v>
      </c>
      <c r="G257" s="2">
        <f t="shared" si="0"/>
        <v>14142.464</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462744</v>
      </c>
      <c r="D259" s="1">
        <f>'PR-RAS'!E263</f>
        <v>982342.45</v>
      </c>
      <c r="E259" s="1">
        <v>0</v>
      </c>
      <c r="F259" s="1">
        <v>0</v>
      </c>
      <c r="G259" s="2">
        <f t="shared" si="0"/>
        <v>626276.65619999997</v>
      </c>
      <c r="H259" s="2">
        <f t="shared" si="1"/>
        <v>0.44999999995343387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462744</v>
      </c>
      <c r="D260" s="1">
        <f>'PR-RAS'!E264</f>
        <v>982342.45</v>
      </c>
      <c r="E260" s="1">
        <v>0</v>
      </c>
      <c r="F260" s="1">
        <v>0</v>
      </c>
      <c r="G260" s="2">
        <f t="shared" si="0"/>
        <v>628704.08510000003</v>
      </c>
      <c r="H260" s="2">
        <f t="shared" si="1"/>
        <v>0.44999999995343387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462744</v>
      </c>
      <c r="D261" s="1">
        <f>'PR-RAS'!E265</f>
        <v>982342.45</v>
      </c>
      <c r="E261" s="1">
        <v>0</v>
      </c>
      <c r="F261" s="1">
        <v>0</v>
      </c>
      <c r="G261" s="2">
        <f t="shared" si="0"/>
        <v>631131.51399999997</v>
      </c>
      <c r="H261" s="2">
        <f t="shared" si="1"/>
        <v>0.44999999995343387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4563289</v>
      </c>
      <c r="D285" s="1">
        <f>'PR-RAS'!E289</f>
        <v>5305574.6500000004</v>
      </c>
      <c r="E285" s="1">
        <v>0</v>
      </c>
      <c r="F285" s="1">
        <v>0</v>
      </c>
      <c r="G285" s="2">
        <f t="shared" si="0"/>
        <v>4309540.4771999996</v>
      </c>
      <c r="H285" s="2">
        <f t="shared" si="1"/>
        <v>0.34999999962747097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7336278</v>
      </c>
      <c r="D286" s="1">
        <f>'PR-RAS'!E290</f>
        <v>2841638.2299999995</v>
      </c>
      <c r="E286" s="1">
        <v>0</v>
      </c>
      <c r="F286" s="1">
        <v>0</v>
      </c>
      <c r="G286" s="2">
        <f t="shared" si="0"/>
        <v>3710573.0210999995</v>
      </c>
      <c r="H286" s="2">
        <f t="shared" si="1"/>
        <v>0.22999999951571226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0"/>
        <v>0</v>
      </c>
      <c r="H287" s="2">
        <f t="shared" si="1"/>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51000682</v>
      </c>
      <c r="D288" s="1">
        <f>'PR-RAS'!E292</f>
        <v>14567836.939999999</v>
      </c>
      <c r="E288" s="1">
        <v>0</v>
      </c>
      <c r="F288" s="1">
        <v>0</v>
      </c>
      <c r="G288" s="2">
        <f t="shared" si="0"/>
        <v>22999134.137559995</v>
      </c>
      <c r="H288" s="2">
        <f t="shared" si="1"/>
        <v>6.0000000521540642E-2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1631992</v>
      </c>
      <c r="D290" s="1">
        <f>'PR-RAS'!E294</f>
        <v>3542472.89</v>
      </c>
      <c r="E290" s="1">
        <v>0</v>
      </c>
      <c r="F290" s="1">
        <v>0</v>
      </c>
      <c r="G290" s="2">
        <f t="shared" si="0"/>
        <v>2519195.0184200001</v>
      </c>
      <c r="H290" s="2">
        <f t="shared" si="1"/>
        <v>0.10999999986961484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5678.24</v>
      </c>
      <c r="E291" s="1">
        <v>0</v>
      </c>
      <c r="F291" s="1">
        <v>0</v>
      </c>
      <c r="G291" s="2">
        <f t="shared" si="0"/>
        <v>3293.3791999999999</v>
      </c>
      <c r="H291" s="2">
        <f t="shared" si="1"/>
        <v>0.23999999999978172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219011</v>
      </c>
      <c r="D293" s="1">
        <f>'PR-RAS'!E298</f>
        <v>615330.51</v>
      </c>
      <c r="E293" s="1">
        <v>0</v>
      </c>
      <c r="F293" s="1">
        <v>0</v>
      </c>
      <c r="G293" s="2">
        <f t="shared" si="0"/>
        <v>423304.22983999999</v>
      </c>
      <c r="H293" s="2">
        <f t="shared" si="1"/>
        <v>0.48999999999068677</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199702</v>
      </c>
      <c r="D294" s="1">
        <f>'PR-RAS'!E299</f>
        <v>549256.86</v>
      </c>
      <c r="E294" s="1">
        <v>0</v>
      </c>
      <c r="F294" s="1">
        <v>0</v>
      </c>
      <c r="G294" s="2">
        <f t="shared" si="0"/>
        <v>380377.20595999999</v>
      </c>
      <c r="H294" s="2">
        <f t="shared" si="1"/>
        <v>0.14000000001396984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199702</v>
      </c>
      <c r="D295" s="1">
        <f>'PR-RAS'!E300</f>
        <v>549256.86</v>
      </c>
      <c r="E295" s="1">
        <v>0</v>
      </c>
      <c r="F295" s="1">
        <v>0</v>
      </c>
      <c r="G295" s="2">
        <f t="shared" si="0"/>
        <v>381675.42167999997</v>
      </c>
      <c r="H295" s="2">
        <f t="shared" si="1"/>
        <v>0.14000000001396984</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199702</v>
      </c>
      <c r="D296" s="1">
        <f>'PR-RAS'!E301</f>
        <v>549256.86</v>
      </c>
      <c r="E296" s="1">
        <v>0</v>
      </c>
      <c r="F296" s="1">
        <v>0</v>
      </c>
      <c r="G296" s="2">
        <f t="shared" si="0"/>
        <v>382973.63739999995</v>
      </c>
      <c r="H296" s="2">
        <f t="shared" si="1"/>
        <v>0.14000000001396984</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19309</v>
      </c>
      <c r="D306" s="1">
        <f>'PR-RAS'!E311</f>
        <v>66073.649999999994</v>
      </c>
      <c r="E306" s="1">
        <v>0</v>
      </c>
      <c r="F306" s="1">
        <v>0</v>
      </c>
      <c r="G306" s="2">
        <f t="shared" si="0"/>
        <v>46194.171499999997</v>
      </c>
      <c r="H306" s="2">
        <f t="shared" si="1"/>
        <v>0.35000000000582077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19309</v>
      </c>
      <c r="D307" s="1">
        <f>'PR-RAS'!E312</f>
        <v>66073.649999999994</v>
      </c>
      <c r="E307" s="1">
        <v>0</v>
      </c>
      <c r="F307" s="1">
        <v>0</v>
      </c>
      <c r="G307" s="2">
        <f t="shared" si="0"/>
        <v>46345.627799999995</v>
      </c>
      <c r="H307" s="2">
        <f t="shared" si="1"/>
        <v>0.35000000000582077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19309</v>
      </c>
      <c r="D308" s="1">
        <f>'PR-RAS'!E313</f>
        <v>66073.649999999994</v>
      </c>
      <c r="E308" s="1">
        <v>0</v>
      </c>
      <c r="F308" s="1">
        <v>0</v>
      </c>
      <c r="G308" s="2">
        <f t="shared" si="0"/>
        <v>46497.084099999993</v>
      </c>
      <c r="H308" s="2">
        <f t="shared" si="1"/>
        <v>0.35000000000582077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548701</v>
      </c>
      <c r="D345" s="1">
        <f>'PR-RAS'!E350</f>
        <v>106489.43</v>
      </c>
      <c r="E345" s="1">
        <v>0</v>
      </c>
      <c r="F345" s="1">
        <v>0</v>
      </c>
      <c r="G345" s="2">
        <f t="shared" si="0"/>
        <v>262017.87183999998</v>
      </c>
      <c r="H345" s="2">
        <f t="shared" si="1"/>
        <v>0.42999999999301508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105356.25</v>
      </c>
      <c r="E346" s="1">
        <v>0</v>
      </c>
      <c r="F346" s="1">
        <v>0</v>
      </c>
      <c r="G346" s="2">
        <f t="shared" si="0"/>
        <v>72695.8125</v>
      </c>
      <c r="H346" s="2">
        <f t="shared" si="1"/>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105356.25</v>
      </c>
      <c r="E347" s="1">
        <v>0</v>
      </c>
      <c r="F347" s="1">
        <v>0</v>
      </c>
      <c r="G347" s="2">
        <f t="shared" si="0"/>
        <v>72906.524999999994</v>
      </c>
      <c r="H347" s="2">
        <f t="shared" si="1"/>
        <v>0.25</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105356.25</v>
      </c>
      <c r="E348" s="1">
        <v>0</v>
      </c>
      <c r="F348" s="1">
        <v>0</v>
      </c>
      <c r="G348" s="2">
        <f t="shared" si="0"/>
        <v>73117.237499999988</v>
      </c>
      <c r="H348" s="2">
        <f t="shared" si="1"/>
        <v>0.25</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449937</v>
      </c>
      <c r="D358" s="1">
        <f>'PR-RAS'!E363</f>
        <v>1133.1799999999998</v>
      </c>
      <c r="E358" s="1">
        <v>0</v>
      </c>
      <c r="F358" s="1">
        <v>0</v>
      </c>
      <c r="G358" s="2">
        <f t="shared" si="0"/>
        <v>161436.59951999999</v>
      </c>
      <c r="H358" s="2">
        <f t="shared" si="1"/>
        <v>0.17999999999983629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350506</v>
      </c>
      <c r="D359" s="1">
        <f>'PR-RAS'!E364</f>
        <v>0</v>
      </c>
      <c r="E359" s="1">
        <v>0</v>
      </c>
      <c r="F359" s="1">
        <v>0</v>
      </c>
      <c r="G359" s="2">
        <f t="shared" si="0"/>
        <v>125481.148</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350506</v>
      </c>
      <c r="D361" s="1">
        <f>'PR-RAS'!E366</f>
        <v>0</v>
      </c>
      <c r="E361" s="1">
        <v>0</v>
      </c>
      <c r="F361" s="1">
        <v>0</v>
      </c>
      <c r="G361" s="2">
        <f t="shared" si="0"/>
        <v>126182.15999999999</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99431</v>
      </c>
      <c r="D364" s="1">
        <f>'PR-RAS'!E369</f>
        <v>1133.1799999999998</v>
      </c>
      <c r="E364" s="1">
        <v>0</v>
      </c>
      <c r="F364" s="1">
        <v>0</v>
      </c>
      <c r="G364" s="2">
        <f t="shared" si="0"/>
        <v>36916.141680000001</v>
      </c>
      <c r="H364" s="2">
        <f t="shared" si="1"/>
        <v>0.17999999999983629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6845</v>
      </c>
      <c r="D365" s="1">
        <f>'PR-RAS'!E370</f>
        <v>0</v>
      </c>
      <c r="E365" s="1">
        <v>0</v>
      </c>
      <c r="F365" s="1">
        <v>0</v>
      </c>
      <c r="G365" s="2">
        <f t="shared" si="0"/>
        <v>2491.58</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547.17999999999995</v>
      </c>
      <c r="E366" s="1">
        <v>0</v>
      </c>
      <c r="F366" s="1">
        <v>0</v>
      </c>
      <c r="G366" s="2">
        <f t="shared" si="0"/>
        <v>399.44139999999993</v>
      </c>
      <c r="H366" s="2">
        <f t="shared" si="1"/>
        <v>0.17999999999994998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92586</v>
      </c>
      <c r="D371" s="1">
        <f>'PR-RAS'!E376</f>
        <v>586</v>
      </c>
      <c r="E371" s="1">
        <v>0</v>
      </c>
      <c r="F371" s="1">
        <v>0</v>
      </c>
      <c r="G371" s="2">
        <f t="shared" si="0"/>
        <v>34690.46</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98764</v>
      </c>
      <c r="D397" s="1">
        <f>'PR-RAS'!E402</f>
        <v>0</v>
      </c>
      <c r="E397" s="1">
        <v>0</v>
      </c>
      <c r="F397" s="1">
        <v>0</v>
      </c>
      <c r="G397" s="2">
        <f t="shared" si="0"/>
        <v>39110.544000000002</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98764</v>
      </c>
      <c r="D401" s="1">
        <f>'PR-RAS'!E406</f>
        <v>0</v>
      </c>
      <c r="E401" s="1">
        <v>0</v>
      </c>
      <c r="F401" s="1">
        <v>0</v>
      </c>
      <c r="G401" s="2">
        <f t="shared" si="0"/>
        <v>39505.600000000006</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508841.08</v>
      </c>
      <c r="E402" s="1">
        <v>0</v>
      </c>
      <c r="F402" s="1">
        <v>0</v>
      </c>
      <c r="G402" s="2">
        <f t="shared" si="0"/>
        <v>408090.54616000003</v>
      </c>
      <c r="H402" s="2">
        <f t="shared" si="1"/>
        <v>8.0000000016298145E-2</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329690</v>
      </c>
      <c r="D403" s="1">
        <f>'PR-RAS'!E408</f>
        <v>0</v>
      </c>
      <c r="E403" s="1">
        <v>0</v>
      </c>
      <c r="F403" s="1">
        <v>0</v>
      </c>
      <c r="G403" s="2">
        <f t="shared" si="0"/>
        <v>132535.38</v>
      </c>
      <c r="H403" s="2">
        <f t="shared" si="1"/>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43134180</v>
      </c>
      <c r="D405" s="1">
        <f>'PR-RAS'!E410</f>
        <v>5217257.12</v>
      </c>
      <c r="E405" s="1">
        <v>0</v>
      </c>
      <c r="F405" s="1">
        <v>0</v>
      </c>
      <c r="G405" s="2">
        <f t="shared" si="0"/>
        <v>21641752.472960003</v>
      </c>
      <c r="H405" s="2">
        <f t="shared" si="1"/>
        <v>0.12000000011175871</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454117</v>
      </c>
      <c r="D406" s="1">
        <f>'PR-RAS'!E411</f>
        <v>0</v>
      </c>
      <c r="E406" s="1">
        <v>0</v>
      </c>
      <c r="F406" s="1">
        <v>0</v>
      </c>
      <c r="G406" s="2">
        <f t="shared" si="0"/>
        <v>183917.38500000001</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12118578</v>
      </c>
      <c r="D407" s="1">
        <f>'PR-RAS'!E412</f>
        <v>8762543.3900000006</v>
      </c>
      <c r="E407" s="1">
        <v>0</v>
      </c>
      <c r="F407" s="1">
        <v>0</v>
      </c>
      <c r="G407" s="2">
        <f t="shared" si="0"/>
        <v>12035327.900680002</v>
      </c>
      <c r="H407" s="2">
        <f t="shared" si="1"/>
        <v>0.39000000059604645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5111990</v>
      </c>
      <c r="D408" s="1">
        <f>'PR-RAS'!E413</f>
        <v>5412064.0800000001</v>
      </c>
      <c r="E408" s="1">
        <v>0</v>
      </c>
      <c r="F408" s="1">
        <v>0</v>
      </c>
      <c r="G408" s="2">
        <f t="shared" si="0"/>
        <v>6486000.09112</v>
      </c>
      <c r="H408" s="2">
        <f t="shared" si="1"/>
        <v>8.0000000074505806E-2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7006588</v>
      </c>
      <c r="D409" s="1">
        <f>'PR-RAS'!E414</f>
        <v>3350479.3100000005</v>
      </c>
      <c r="E409" s="1">
        <v>0</v>
      </c>
      <c r="F409" s="1">
        <v>0</v>
      </c>
      <c r="G409" s="2">
        <f t="shared" si="0"/>
        <v>5592679.0209600003</v>
      </c>
      <c r="H409" s="2">
        <f t="shared" si="1"/>
        <v>0.31000000052154064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0"/>
        <v>0</v>
      </c>
      <c r="H410" s="2">
        <f t="shared" si="1"/>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7866502</v>
      </c>
      <c r="D411" s="1">
        <f>'PR-RAS'!E416</f>
        <v>9350579.8200000003</v>
      </c>
      <c r="E411" s="1">
        <v>0</v>
      </c>
      <c r="F411" s="1">
        <v>0</v>
      </c>
      <c r="G411" s="2">
        <f t="shared" si="0"/>
        <v>10892741.272399999</v>
      </c>
      <c r="H411" s="2">
        <f t="shared" si="1"/>
        <v>0.17999999970197678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0"/>
        <v>0</v>
      </c>
      <c r="H412" s="2">
        <f t="shared" si="1"/>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2086109</v>
      </c>
      <c r="D413" s="1">
        <f>'PR-RAS'!E418</f>
        <v>3542472.89</v>
      </c>
      <c r="E413" s="1">
        <v>0</v>
      </c>
      <c r="F413" s="1">
        <v>0</v>
      </c>
      <c r="G413" s="2">
        <f t="shared" si="0"/>
        <v>3778474.5693600001</v>
      </c>
      <c r="H413" s="2">
        <f t="shared" si="1"/>
        <v>0.10999999986961484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588224.39</v>
      </c>
      <c r="E522" s="1">
        <v>0</v>
      </c>
      <c r="F522" s="1">
        <v>0</v>
      </c>
      <c r="G522" s="2">
        <f t="shared" si="0"/>
        <v>612929.81438</v>
      </c>
      <c r="H522" s="2">
        <f t="shared" si="1"/>
        <v>0.39000000001396984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588224.39</v>
      </c>
      <c r="E587" s="1">
        <v>0</v>
      </c>
      <c r="F587" s="1">
        <v>0</v>
      </c>
      <c r="G587" s="2">
        <f t="shared" si="0"/>
        <v>689398.98508000001</v>
      </c>
      <c r="H587" s="2">
        <f t="shared" si="1"/>
        <v>0.39000000001396984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588224.39</v>
      </c>
      <c r="E611" s="1">
        <v>0</v>
      </c>
      <c r="F611" s="1">
        <v>0</v>
      </c>
      <c r="G611" s="2">
        <f t="shared" si="0"/>
        <v>717633.75580000004</v>
      </c>
      <c r="H611" s="2">
        <f t="shared" si="1"/>
        <v>0.39000000001396984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588224.39</v>
      </c>
      <c r="E612" s="1">
        <v>0</v>
      </c>
      <c r="F612" s="1">
        <v>0</v>
      </c>
      <c r="G612" s="2">
        <f t="shared" si="0"/>
        <v>718810.20458000002</v>
      </c>
      <c r="H612" s="2">
        <f t="shared" si="1"/>
        <v>0.39000000001396984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588224.39</v>
      </c>
      <c r="E630" s="1">
        <v>0</v>
      </c>
      <c r="F630" s="1">
        <v>0</v>
      </c>
      <c r="G630" s="2">
        <f t="shared" si="0"/>
        <v>739986.28262000007</v>
      </c>
      <c r="H630" s="2">
        <f t="shared" si="1"/>
        <v>0.39000000001396984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588224.39</v>
      </c>
      <c r="E631" s="1">
        <v>0</v>
      </c>
      <c r="F631" s="1">
        <v>0</v>
      </c>
      <c r="G631" s="2">
        <f t="shared" si="0"/>
        <v>741162.73140000005</v>
      </c>
      <c r="H631" s="2">
        <f t="shared" si="1"/>
        <v>0.39000000001396984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233740</v>
      </c>
      <c r="D632" s="1">
        <f>'PR-RAS'!E638</f>
        <v>0</v>
      </c>
      <c r="E632" s="1">
        <v>0</v>
      </c>
      <c r="F632" s="1">
        <v>0</v>
      </c>
      <c r="G632" s="2">
        <f t="shared" si="0"/>
        <v>147489.94</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12118578</v>
      </c>
      <c r="D633" s="1">
        <f>'PR-RAS'!E639</f>
        <v>8762543.3900000006</v>
      </c>
      <c r="E633" s="1">
        <v>0</v>
      </c>
      <c r="F633" s="1">
        <v>0</v>
      </c>
      <c r="G633" s="2">
        <f t="shared" si="0"/>
        <v>18734796.14096</v>
      </c>
      <c r="H633" s="2">
        <f t="shared" si="1"/>
        <v>0.39000000059604645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5111990</v>
      </c>
      <c r="D634" s="1">
        <f>'PR-RAS'!E640</f>
        <v>6000288.4699999997</v>
      </c>
      <c r="E634" s="1">
        <v>0</v>
      </c>
      <c r="F634" s="1">
        <v>0</v>
      </c>
      <c r="G634" s="2">
        <f t="shared" si="0"/>
        <v>10832254.873019999</v>
      </c>
      <c r="H634" s="2">
        <f t="shared" si="1"/>
        <v>0.46999999973922968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7006588</v>
      </c>
      <c r="D635" s="1">
        <f>'PR-RAS'!E641</f>
        <v>2762254.9200000009</v>
      </c>
      <c r="E635" s="1">
        <v>0</v>
      </c>
      <c r="F635" s="1">
        <v>0</v>
      </c>
      <c r="G635" s="2">
        <f t="shared" si="0"/>
        <v>7944716.0305600008</v>
      </c>
      <c r="H635" s="2">
        <f t="shared" si="1"/>
        <v>7.9999999143183231E-2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0"/>
        <v>0</v>
      </c>
      <c r="H636" s="2">
        <f t="shared" si="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7632762</v>
      </c>
      <c r="D637" s="1">
        <f>'PR-RAS'!E643</f>
        <v>9938804.2100000009</v>
      </c>
      <c r="E637" s="1">
        <v>0</v>
      </c>
      <c r="F637" s="1">
        <v>0</v>
      </c>
      <c r="G637" s="2">
        <f t="shared" si="0"/>
        <v>17496595.58712</v>
      </c>
      <c r="H637" s="2">
        <f t="shared" si="1"/>
        <v>0.21000000089406967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0"/>
        <v>0</v>
      </c>
      <c r="H638" s="2">
        <f t="shared" si="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14639350</v>
      </c>
      <c r="D639" s="1">
        <f>'PR-RAS'!E645</f>
        <v>12701059.130000003</v>
      </c>
      <c r="E639" s="1">
        <v>0</v>
      </c>
      <c r="F639" s="1">
        <v>0</v>
      </c>
      <c r="G639" s="2">
        <f t="shared" si="0"/>
        <v>25546456.749880005</v>
      </c>
      <c r="H639" s="2">
        <f t="shared" si="1"/>
        <v>0.13000000268220901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0"/>
        <v>0</v>
      </c>
      <c r="H640" s="2">
        <f t="shared" si="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318480</v>
      </c>
      <c r="D641" s="1">
        <f>'PR-RAS'!E647</f>
        <v>307149.25</v>
      </c>
      <c r="E641" s="1">
        <v>0</v>
      </c>
      <c r="F641" s="1">
        <v>0</v>
      </c>
      <c r="G641" s="2">
        <f t="shared" si="0"/>
        <v>596978.24</v>
      </c>
      <c r="H641" s="2">
        <f t="shared" si="1"/>
        <v>0.25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15673878</v>
      </c>
      <c r="D642" s="1">
        <f>'PR-RAS'!E649</f>
        <v>17445100.129999999</v>
      </c>
      <c r="E642" s="1">
        <v>0</v>
      </c>
      <c r="F642" s="1">
        <v>0</v>
      </c>
      <c r="G642" s="2">
        <f t="shared" si="0"/>
        <v>32411574.164659999</v>
      </c>
      <c r="H642" s="2">
        <f t="shared" si="1"/>
        <v>0.12999999895691872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12194032</v>
      </c>
      <c r="D643" s="1">
        <f>'PR-RAS'!E650</f>
        <v>9513455.2699999996</v>
      </c>
      <c r="E643" s="1">
        <v>0</v>
      </c>
      <c r="F643" s="1">
        <v>0</v>
      </c>
      <c r="G643" s="2">
        <f t="shared" si="0"/>
        <v>20043845.110679999</v>
      </c>
      <c r="H643" s="2">
        <f t="shared" si="1"/>
        <v>0.26999999955296516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6058195</v>
      </c>
      <c r="D644" s="1">
        <f>'PR-RAS'!E651</f>
        <v>6760950.4000000004</v>
      </c>
      <c r="E644" s="1">
        <v>0</v>
      </c>
      <c r="F644" s="1">
        <v>0</v>
      </c>
      <c r="G644" s="2">
        <f t="shared" si="0"/>
        <v>12590001.599400001</v>
      </c>
      <c r="H644" s="2">
        <f t="shared" si="1"/>
        <v>0.40000000037252903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21809715</v>
      </c>
      <c r="D645" s="1">
        <f>'PR-RAS'!E652</f>
        <v>20197605</v>
      </c>
      <c r="E645" s="1">
        <v>0</v>
      </c>
      <c r="F645" s="1">
        <v>0</v>
      </c>
      <c r="G645" s="2">
        <f t="shared" si="0"/>
        <v>40059971.700000003</v>
      </c>
      <c r="H645" s="2">
        <f t="shared" si="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40</v>
      </c>
      <c r="D646" s="1">
        <f>'PR-RAS'!E653</f>
        <v>25</v>
      </c>
      <c r="E646" s="1">
        <v>0</v>
      </c>
      <c r="F646" s="1">
        <v>0</v>
      </c>
      <c r="G646" s="2">
        <f t="shared" si="0"/>
        <v>58.050000000000004</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0"/>
        <v>0</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40</v>
      </c>
      <c r="D648" s="1">
        <f>'PR-RAS'!E655</f>
        <v>25</v>
      </c>
      <c r="E648" s="1">
        <v>0</v>
      </c>
      <c r="F648" s="1">
        <v>0</v>
      </c>
      <c r="G648" s="2">
        <f t="shared" si="0"/>
        <v>58.230000000000004</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0"/>
        <v>0</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18453</v>
      </c>
      <c r="D651" s="1">
        <f>'PR-RAS'!E658</f>
        <v>18003.02</v>
      </c>
      <c r="E651" s="1">
        <v>0</v>
      </c>
      <c r="F651" s="1">
        <v>0</v>
      </c>
      <c r="G651" s="2">
        <f t="shared" si="0"/>
        <v>35398.376000000004</v>
      </c>
      <c r="H651" s="2">
        <f t="shared" si="1"/>
        <v>2.0000000000436557E-2</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2221</v>
      </c>
      <c r="D653" s="1">
        <f>'PR-RAS'!E660</f>
        <v>431.48</v>
      </c>
      <c r="E653" s="1">
        <v>0</v>
      </c>
      <c r="F653" s="1">
        <v>0</v>
      </c>
      <c r="G653" s="2">
        <f t="shared" si="0"/>
        <v>2010.7419200000002</v>
      </c>
      <c r="H653" s="2">
        <f t="shared" si="1"/>
        <v>0.48000000000001819</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2917986</v>
      </c>
      <c r="D654" s="1">
        <f>'PR-RAS'!E661</f>
        <v>2758567.02</v>
      </c>
      <c r="E654" s="1">
        <v>0</v>
      </c>
      <c r="F654" s="1">
        <v>0</v>
      </c>
      <c r="G654" s="2">
        <f t="shared" si="0"/>
        <v>5508133.3861199999</v>
      </c>
      <c r="H654" s="2">
        <f t="shared" si="1"/>
        <v>2.0000000018626451E-2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351917</v>
      </c>
      <c r="D687" s="1">
        <f>'PR-RAS'!E694</f>
        <v>0</v>
      </c>
      <c r="E687" s="1">
        <v>0</v>
      </c>
      <c r="F687" s="1">
        <v>0</v>
      </c>
      <c r="G687" s="2">
        <f t="shared" si="0"/>
        <v>241415.06200000001</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3647329</v>
      </c>
      <c r="D691" s="1">
        <f>'PR-RAS'!E698</f>
        <v>0</v>
      </c>
      <c r="E691" s="1">
        <v>0</v>
      </c>
      <c r="F691" s="1">
        <v>0</v>
      </c>
      <c r="G691" s="2">
        <f t="shared" si="0"/>
        <v>2516657.0099999998</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0"/>
        <v>0</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39658</v>
      </c>
      <c r="D709" s="1">
        <f>'PR-RAS'!E716</f>
        <v>0</v>
      </c>
      <c r="E709" s="1">
        <v>0</v>
      </c>
      <c r="F709" s="1">
        <v>0</v>
      </c>
      <c r="G709" s="2">
        <f t="shared" si="0"/>
        <v>28077.863999999998</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12500</v>
      </c>
      <c r="D710" s="1">
        <f>'PR-RAS'!E717</f>
        <v>3000</v>
      </c>
      <c r="E710" s="1">
        <v>0</v>
      </c>
      <c r="F710" s="1">
        <v>0</v>
      </c>
      <c r="G710" s="2">
        <f t="shared" si="0"/>
        <v>13116.5</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38929</v>
      </c>
      <c r="D711" s="1">
        <f>'PR-RAS'!E718</f>
        <v>17616</v>
      </c>
      <c r="E711" s="1">
        <v>0</v>
      </c>
      <c r="F711" s="1">
        <v>0</v>
      </c>
      <c r="G711" s="2">
        <f t="shared" si="0"/>
        <v>52654.31</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4881</v>
      </c>
      <c r="D713" s="1">
        <f>'PR-RAS'!E720</f>
        <v>0</v>
      </c>
      <c r="E713" s="1">
        <v>0</v>
      </c>
      <c r="F713" s="1">
        <v>0</v>
      </c>
      <c r="G713" s="2">
        <f t="shared" si="0"/>
        <v>3475.2719999999999</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27353.67</v>
      </c>
      <c r="E715" s="1">
        <v>0</v>
      </c>
      <c r="F715" s="1">
        <v>0</v>
      </c>
      <c r="G715" s="2">
        <f t="shared" si="0"/>
        <v>39061.040759999996</v>
      </c>
      <c r="H715" s="2">
        <f t="shared" si="1"/>
        <v>0.33000000000174623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12357</v>
      </c>
      <c r="D718" s="1">
        <f>'PR-RAS'!E725</f>
        <v>36471.519999999997</v>
      </c>
      <c r="E718" s="1">
        <v>0</v>
      </c>
      <c r="F718" s="1">
        <v>0</v>
      </c>
      <c r="G718" s="2">
        <f t="shared" si="0"/>
        <v>61160.128679999994</v>
      </c>
      <c r="H718" s="2">
        <f t="shared" si="1"/>
        <v>0.48000000000320142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1120</v>
      </c>
      <c r="D719" s="1">
        <f>'PR-RAS'!E726</f>
        <v>0</v>
      </c>
      <c r="E719" s="1">
        <v>0</v>
      </c>
      <c r="F719" s="1">
        <v>0</v>
      </c>
      <c r="G719" s="2">
        <f t="shared" si="0"/>
        <v>804.16</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8500</v>
      </c>
      <c r="D752" s="1">
        <f>'PR-RAS'!E759</f>
        <v>8850</v>
      </c>
      <c r="E752" s="1">
        <v>0</v>
      </c>
      <c r="F752" s="1">
        <v>0</v>
      </c>
      <c r="G752" s="2">
        <f t="shared" si="0"/>
        <v>19676.2</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3037</v>
      </c>
      <c r="D753" s="1">
        <f>'PR-RAS'!E760</f>
        <v>12000</v>
      </c>
      <c r="E753" s="1">
        <v>0</v>
      </c>
      <c r="F753" s="1">
        <v>0</v>
      </c>
      <c r="G753" s="2">
        <f t="shared" si="0"/>
        <v>20331.824000000001</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40129</v>
      </c>
      <c r="D809" s="1">
        <f>'PR-RAS'!E816</f>
        <v>48362.33</v>
      </c>
      <c r="E809" s="1">
        <v>0</v>
      </c>
      <c r="F809" s="1">
        <v>0</v>
      </c>
      <c r="G809" s="2">
        <f t="shared" si="0"/>
        <v>110577.75728000001</v>
      </c>
      <c r="H809" s="2">
        <f t="shared" si="1"/>
        <v>0.33000000000174623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5600</v>
      </c>
      <c r="D812" s="1">
        <f>'PR-RAS'!E819</f>
        <v>63200</v>
      </c>
      <c r="E812" s="1">
        <v>0</v>
      </c>
      <c r="F812" s="1">
        <v>0</v>
      </c>
      <c r="G812" s="2">
        <f t="shared" si="0"/>
        <v>107052</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91800</v>
      </c>
      <c r="E816" s="1">
        <v>0</v>
      </c>
      <c r="F816" s="1">
        <v>0</v>
      </c>
      <c r="G816" s="2">
        <f t="shared" si="0"/>
        <v>149634</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14108</v>
      </c>
      <c r="D817" s="1">
        <f>'PR-RAS'!E824</f>
        <v>20568</v>
      </c>
      <c r="E817" s="1">
        <v>0</v>
      </c>
      <c r="F817" s="1">
        <v>0</v>
      </c>
      <c r="G817" s="2">
        <f t="shared" si="0"/>
        <v>45079.103999999999</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588224.39</v>
      </c>
      <c r="E961" s="1">
        <v>0</v>
      </c>
      <c r="F961" s="1">
        <v>0</v>
      </c>
      <c r="G961" s="2">
        <f t="shared" si="0"/>
        <v>1129390.8288</v>
      </c>
      <c r="H961" s="2">
        <f t="shared" si="1"/>
        <v>0.39000000001396984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8403527.5099999998</v>
      </c>
      <c r="D1480" s="6"/>
      <c r="E1480" s="6">
        <v>0</v>
      </c>
      <c r="F1480" s="6">
        <v>0</v>
      </c>
      <c r="G1480" s="7">
        <f t="shared" ref="G1480:G1580" si="25">B1480/1000*C1480</f>
        <v>8403.5275099999999</v>
      </c>
      <c r="H1480" s="7">
        <f t="shared" ref="H1480:H1580" si="26">ABS(C1480-ROUND(C1480,0))</f>
        <v>0.49000000022351742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3399571.7600000002</v>
      </c>
      <c r="D1481" s="1">
        <v>0</v>
      </c>
      <c r="E1481" s="1">
        <v>0</v>
      </c>
      <c r="F1481" s="1">
        <v>0</v>
      </c>
      <c r="G1481" s="2">
        <f t="shared" si="25"/>
        <v>6799.1435200000005</v>
      </c>
      <c r="H1481" s="2">
        <f t="shared" si="26"/>
        <v>0.23999999975785613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3293082.33</v>
      </c>
      <c r="D1483" s="1">
        <v>0</v>
      </c>
      <c r="E1483" s="1">
        <v>0</v>
      </c>
      <c r="F1483" s="1">
        <v>0</v>
      </c>
      <c r="G1483" s="2">
        <f t="shared" si="25"/>
        <v>13172.329320000001</v>
      </c>
      <c r="H1483" s="2">
        <f t="shared" si="26"/>
        <v>0.33000000007450581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951052.17</v>
      </c>
      <c r="D1484" s="1">
        <v>0</v>
      </c>
      <c r="E1484" s="1">
        <v>0</v>
      </c>
      <c r="F1484" s="1">
        <v>0</v>
      </c>
      <c r="G1484" s="2">
        <f t="shared" si="25"/>
        <v>4755.2608500000006</v>
      </c>
      <c r="H1484" s="2">
        <f t="shared" si="26"/>
        <v>0.17000000004190952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1553051.09</v>
      </c>
      <c r="D1485" s="1">
        <v>0</v>
      </c>
      <c r="E1485" s="1">
        <v>0</v>
      </c>
      <c r="F1485" s="1">
        <v>0</v>
      </c>
      <c r="G1485" s="2">
        <f t="shared" si="25"/>
        <v>9318.3065400000014</v>
      </c>
      <c r="H1485" s="2">
        <f t="shared" si="26"/>
        <v>9.0000000083819032E-2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8783.32</v>
      </c>
      <c r="D1486" s="1">
        <v>0</v>
      </c>
      <c r="E1486" s="1">
        <v>0</v>
      </c>
      <c r="F1486" s="1">
        <v>0</v>
      </c>
      <c r="G1486" s="2">
        <f t="shared" si="25"/>
        <v>61.483240000000002</v>
      </c>
      <c r="H1486" s="2">
        <f t="shared" si="26"/>
        <v>0.31999999999970896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219864.41</v>
      </c>
      <c r="D1487" s="1">
        <v>0</v>
      </c>
      <c r="E1487" s="1">
        <v>0</v>
      </c>
      <c r="F1487" s="1">
        <v>0</v>
      </c>
      <c r="G1487" s="2">
        <f t="shared" si="25"/>
        <v>1758.9152800000002</v>
      </c>
      <c r="H1487" s="2">
        <f t="shared" si="26"/>
        <v>0.41000000000349246</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223930.33</v>
      </c>
      <c r="D1489" s="1">
        <v>0</v>
      </c>
      <c r="E1489" s="1">
        <v>0</v>
      </c>
      <c r="F1489" s="1">
        <v>0</v>
      </c>
      <c r="G1489" s="2">
        <f t="shared" si="25"/>
        <v>2239.3033</v>
      </c>
      <c r="H1489" s="2">
        <f t="shared" si="26"/>
        <v>0.32999999998719431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60926.86</v>
      </c>
      <c r="D1490" s="1">
        <v>0</v>
      </c>
      <c r="E1490" s="1">
        <v>0</v>
      </c>
      <c r="F1490" s="1">
        <v>0</v>
      </c>
      <c r="G1490" s="2">
        <f t="shared" si="25"/>
        <v>670.19545999999991</v>
      </c>
      <c r="H1490" s="2">
        <f t="shared" si="26"/>
        <v>0.13999999999941792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275474.15000000002</v>
      </c>
      <c r="D1491" s="1">
        <v>0</v>
      </c>
      <c r="E1491" s="1">
        <v>0</v>
      </c>
      <c r="F1491" s="1">
        <v>0</v>
      </c>
      <c r="G1491" s="2">
        <f t="shared" si="25"/>
        <v>3305.6898000000006</v>
      </c>
      <c r="H1491" s="2">
        <f t="shared" si="26"/>
        <v>0.15000000002328306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106489.43</v>
      </c>
      <c r="D1492" s="1">
        <v>0</v>
      </c>
      <c r="E1492" s="1">
        <v>0</v>
      </c>
      <c r="F1492" s="1">
        <v>0</v>
      </c>
      <c r="G1492" s="2">
        <f t="shared" si="25"/>
        <v>1384.36259</v>
      </c>
      <c r="H1492" s="2">
        <f t="shared" si="26"/>
        <v>0.42999999999301508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4425429.9400000004</v>
      </c>
      <c r="D1499" s="1">
        <v>0</v>
      </c>
      <c r="E1499" s="1">
        <v>0</v>
      </c>
      <c r="F1499" s="1">
        <v>0</v>
      </c>
      <c r="G1499" s="2">
        <f t="shared" si="25"/>
        <v>88508.598800000007</v>
      </c>
      <c r="H1499" s="2">
        <f t="shared" si="26"/>
        <v>5.9999999590218067E-2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36800.230000000003</v>
      </c>
      <c r="D1500" s="1">
        <v>0</v>
      </c>
      <c r="E1500" s="1">
        <v>0</v>
      </c>
      <c r="F1500" s="1">
        <v>0</v>
      </c>
      <c r="G1500" s="2">
        <f t="shared" si="25"/>
        <v>772.80483000000015</v>
      </c>
      <c r="H1500" s="2">
        <f t="shared" si="26"/>
        <v>0.23000000000320142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3563624.98</v>
      </c>
      <c r="D1501" s="1">
        <v>0</v>
      </c>
      <c r="E1501" s="1">
        <v>0</v>
      </c>
      <c r="F1501" s="1">
        <v>0</v>
      </c>
      <c r="G1501" s="2">
        <f t="shared" si="25"/>
        <v>78399.749559999997</v>
      </c>
      <c r="H1501" s="2">
        <f t="shared" si="26"/>
        <v>2.0000000018626451E-2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932192.59</v>
      </c>
      <c r="D1502" s="1">
        <v>0</v>
      </c>
      <c r="E1502" s="1">
        <v>0</v>
      </c>
      <c r="F1502" s="1">
        <v>0</v>
      </c>
      <c r="G1502" s="2">
        <f t="shared" si="25"/>
        <v>21440.42957</v>
      </c>
      <c r="H1502" s="2">
        <f t="shared" si="26"/>
        <v>0.41000000003259629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1869642.45</v>
      </c>
      <c r="D1503" s="1">
        <v>0</v>
      </c>
      <c r="E1503" s="1">
        <v>0</v>
      </c>
      <c r="F1503" s="1">
        <v>0</v>
      </c>
      <c r="G1503" s="2">
        <f t="shared" si="25"/>
        <v>44871.418799999999</v>
      </c>
      <c r="H1503" s="2">
        <f t="shared" si="26"/>
        <v>0.44999999995343387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9215.57</v>
      </c>
      <c r="D1504" s="1">
        <v>0</v>
      </c>
      <c r="E1504" s="1">
        <v>0</v>
      </c>
      <c r="F1504" s="1">
        <v>0</v>
      </c>
      <c r="G1504" s="2">
        <f t="shared" si="25"/>
        <v>230.38925</v>
      </c>
      <c r="H1504" s="2">
        <f t="shared" si="26"/>
        <v>0.43000000000029104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234038.16</v>
      </c>
      <c r="D1505" s="1">
        <v>0</v>
      </c>
      <c r="E1505" s="1">
        <v>0</v>
      </c>
      <c r="F1505" s="1">
        <v>0</v>
      </c>
      <c r="G1505" s="2">
        <f t="shared" si="25"/>
        <v>6084.9921599999998</v>
      </c>
      <c r="H1505" s="2">
        <f t="shared" si="26"/>
        <v>0.16000000000349246</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222288.6</v>
      </c>
      <c r="D1506" s="1">
        <v>0</v>
      </c>
      <c r="E1506" s="1">
        <v>0</v>
      </c>
      <c r="F1506" s="1">
        <v>0</v>
      </c>
      <c r="G1506" s="2">
        <f>B1506/1000*C1506</f>
        <v>6001.7921999999999</v>
      </c>
      <c r="H1506" s="2">
        <f>ABS(C1506-ROUND(C1506,0))</f>
        <v>0.39999999999417923</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25"/>
        <v>0</v>
      </c>
      <c r="H1507" s="2">
        <f t="shared" si="26"/>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38509.9</v>
      </c>
      <c r="D1508" s="1">
        <v>0</v>
      </c>
      <c r="E1508" s="1">
        <v>0</v>
      </c>
      <c r="F1508" s="1">
        <v>0</v>
      </c>
      <c r="G1508" s="2">
        <f t="shared" si="25"/>
        <v>1116.7871</v>
      </c>
      <c r="H1508" s="2">
        <f t="shared" si="26"/>
        <v>9.9999999998544808E-2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257737.71</v>
      </c>
      <c r="D1509" s="1">
        <v>0</v>
      </c>
      <c r="E1509" s="1">
        <v>0</v>
      </c>
      <c r="F1509" s="1">
        <v>0</v>
      </c>
      <c r="G1509" s="2">
        <f t="shared" si="25"/>
        <v>7732.1312999999991</v>
      </c>
      <c r="H1509" s="2">
        <f t="shared" si="26"/>
        <v>0.29000000000814907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383836.43</v>
      </c>
      <c r="D1510" s="1">
        <v>0</v>
      </c>
      <c r="E1510" s="1">
        <v>0</v>
      </c>
      <c r="F1510" s="1">
        <v>0</v>
      </c>
      <c r="G1510" s="2">
        <f t="shared" si="25"/>
        <v>11898.929329999999</v>
      </c>
      <c r="H1510" s="2">
        <f t="shared" si="26"/>
        <v>0.42999999999301508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441168.3</v>
      </c>
      <c r="D1511" s="1">
        <v>0</v>
      </c>
      <c r="E1511" s="1">
        <v>0</v>
      </c>
      <c r="F1511" s="1">
        <v>0</v>
      </c>
      <c r="G1511" s="2">
        <f t="shared" si="25"/>
        <v>14117.3856</v>
      </c>
      <c r="H1511" s="2">
        <f t="shared" si="26"/>
        <v>0.29999999998835847</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441168.3</v>
      </c>
      <c r="D1515" s="1">
        <v>0</v>
      </c>
      <c r="E1515" s="1">
        <v>0</v>
      </c>
      <c r="F1515" s="1">
        <v>0</v>
      </c>
      <c r="G1515" s="2">
        <f t="shared" si="25"/>
        <v>15882.058799999999</v>
      </c>
      <c r="H1515" s="2">
        <f t="shared" si="26"/>
        <v>0.29999999998835847</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7377669.3299999991</v>
      </c>
      <c r="D1517" s="1">
        <v>0</v>
      </c>
      <c r="E1517" s="1">
        <v>0</v>
      </c>
      <c r="F1517" s="1">
        <v>0</v>
      </c>
      <c r="G1517" s="2">
        <f t="shared" si="25"/>
        <v>280351.43453999999</v>
      </c>
      <c r="H1517" s="2">
        <f t="shared" si="26"/>
        <v>0.32999999914318323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6729746.5499999998</v>
      </c>
      <c r="D1518" s="1">
        <v>0</v>
      </c>
      <c r="E1518" s="1">
        <v>0</v>
      </c>
      <c r="F1518" s="1">
        <v>0</v>
      </c>
      <c r="G1518" s="2">
        <f t="shared" si="25"/>
        <v>262460.11544999998</v>
      </c>
      <c r="H1518" s="2">
        <f t="shared" si="26"/>
        <v>0.45000000018626451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6729746.5499999998</v>
      </c>
      <c r="D1524" s="1">
        <v>0</v>
      </c>
      <c r="E1524" s="1">
        <v>0</v>
      </c>
      <c r="F1524" s="1">
        <v>0</v>
      </c>
      <c r="G1524" s="2">
        <f t="shared" si="25"/>
        <v>302838.59474999999</v>
      </c>
      <c r="H1524" s="2">
        <f t="shared" si="26"/>
        <v>0.45000000018626451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50648.13</v>
      </c>
      <c r="D1530" s="1">
        <v>0</v>
      </c>
      <c r="E1530" s="1">
        <v>0</v>
      </c>
      <c r="F1530" s="1">
        <v>0</v>
      </c>
      <c r="G1530" s="2">
        <f t="shared" si="25"/>
        <v>2583.0546299999996</v>
      </c>
      <c r="H1530" s="2">
        <f t="shared" si="26"/>
        <v>0.12999999999738066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50648.13</v>
      </c>
      <c r="D1531" s="1">
        <v>0</v>
      </c>
      <c r="E1531" s="1">
        <v>0</v>
      </c>
      <c r="F1531" s="1">
        <v>0</v>
      </c>
      <c r="G1531" s="2">
        <f t="shared" si="25"/>
        <v>2633.7027599999997</v>
      </c>
      <c r="H1531" s="2">
        <f t="shared" si="26"/>
        <v>0.12999999999738066</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6661648.4199999999</v>
      </c>
      <c r="D1535" s="1">
        <v>0</v>
      </c>
      <c r="E1535" s="1">
        <v>0</v>
      </c>
      <c r="F1535" s="1">
        <v>0</v>
      </c>
      <c r="G1535" s="2">
        <f t="shared" si="25"/>
        <v>373052.31151999999</v>
      </c>
      <c r="H1535" s="2">
        <f t="shared" si="26"/>
        <v>0.41999999992549419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6661648.4199999999</v>
      </c>
      <c r="D1539" s="1">
        <v>0</v>
      </c>
      <c r="E1539" s="1">
        <v>0</v>
      </c>
      <c r="F1539" s="1">
        <v>0</v>
      </c>
      <c r="G1539" s="2">
        <f t="shared" si="25"/>
        <v>399698.90519999998</v>
      </c>
      <c r="H1539" s="2">
        <f t="shared" si="26"/>
        <v>0.41999999992549419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9450</v>
      </c>
      <c r="D1545" s="1">
        <v>0</v>
      </c>
      <c r="E1545" s="1">
        <v>0</v>
      </c>
      <c r="F1545" s="1">
        <v>0</v>
      </c>
      <c r="G1545" s="2">
        <f t="shared" ref="G1545:G1549" si="27">B1545/1000*C1545</f>
        <v>623.70000000000005</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450</v>
      </c>
      <c r="D1546" s="1">
        <v>0</v>
      </c>
      <c r="E1546" s="1">
        <v>0</v>
      </c>
      <c r="F1546" s="1">
        <v>0</v>
      </c>
      <c r="G1546" s="2">
        <f t="shared" si="27"/>
        <v>30.150000000000002</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9000</v>
      </c>
      <c r="D1547" s="1">
        <v>0</v>
      </c>
      <c r="E1547" s="1">
        <v>0</v>
      </c>
      <c r="F1547" s="1">
        <v>0</v>
      </c>
      <c r="G1547" s="2">
        <f t="shared" si="27"/>
        <v>612</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8000</v>
      </c>
      <c r="D1555" s="1">
        <v>0</v>
      </c>
      <c r="E1555" s="1">
        <v>0</v>
      </c>
      <c r="F1555" s="1">
        <v>0</v>
      </c>
      <c r="G1555" s="2">
        <f t="shared" si="25"/>
        <v>608</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8000</v>
      </c>
      <c r="D1556" s="1">
        <v>0</v>
      </c>
      <c r="E1556" s="1">
        <v>0</v>
      </c>
      <c r="F1556" s="1">
        <v>0</v>
      </c>
      <c r="G1556" s="2">
        <f t="shared" si="25"/>
        <v>616</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647922.78</v>
      </c>
      <c r="D1576" s="1">
        <v>0</v>
      </c>
      <c r="E1576" s="1">
        <v>0</v>
      </c>
      <c r="F1576" s="1">
        <v>0</v>
      </c>
      <c r="G1576" s="2">
        <f t="shared" si="25"/>
        <v>62848.509660000003</v>
      </c>
      <c r="H1576" s="2">
        <f t="shared" si="26"/>
        <v>0.21999999997206032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500866.69</v>
      </c>
      <c r="D1578" s="1">
        <v>0</v>
      </c>
      <c r="E1578" s="1">
        <v>0</v>
      </c>
      <c r="F1578" s="1">
        <v>0</v>
      </c>
      <c r="G1578" s="2">
        <f t="shared" si="25"/>
        <v>49585.802309999999</v>
      </c>
      <c r="H1578" s="2">
        <f t="shared" si="26"/>
        <v>0.30999999999767169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147056.09</v>
      </c>
      <c r="D1580" s="13">
        <v>0</v>
      </c>
      <c r="E1580" s="13">
        <v>0</v>
      </c>
      <c r="F1580" s="13">
        <v>0</v>
      </c>
      <c r="G1580" s="14">
        <f t="shared" si="25"/>
        <v>14852.66509</v>
      </c>
      <c r="H1580" s="14">
        <f t="shared" si="26"/>
        <v>8.999999999650754E-2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5" t="s">
        <v>56</v>
      </c>
      <c r="B1" s="406"/>
      <c r="C1" s="406"/>
      <c r="D1" s="4"/>
      <c r="E1" s="4"/>
      <c r="F1" s="4"/>
      <c r="G1" s="4"/>
      <c r="H1" s="4"/>
      <c r="I1" s="4"/>
      <c r="J1" s="4"/>
      <c r="K1" s="4"/>
      <c r="L1" s="4"/>
      <c r="M1" s="4"/>
      <c r="N1" s="4"/>
      <c r="O1" s="4"/>
      <c r="P1" s="4"/>
      <c r="Q1" s="4"/>
    </row>
    <row r="2" spans="1:17" ht="33" customHeight="1" x14ac:dyDescent="0.2">
      <c r="A2" s="407" t="s">
        <v>3325</v>
      </c>
      <c r="B2" s="408"/>
      <c r="C2" s="404"/>
      <c r="D2" s="4"/>
      <c r="E2" s="4"/>
      <c r="F2" s="4"/>
      <c r="G2" s="4"/>
      <c r="H2" s="4"/>
      <c r="I2" s="4"/>
      <c r="J2" s="4"/>
      <c r="K2" s="4"/>
      <c r="L2" s="4"/>
      <c r="M2" s="4"/>
      <c r="N2" s="4"/>
      <c r="O2" s="4"/>
      <c r="P2" s="4"/>
      <c r="Q2" s="4"/>
    </row>
    <row r="3" spans="1:17" ht="18.75" customHeight="1" x14ac:dyDescent="0.2">
      <c r="A3" s="50" t="s">
        <v>3326</v>
      </c>
      <c r="B3" s="409" t="s">
        <v>3327</v>
      </c>
      <c r="C3" s="404"/>
      <c r="D3" s="4"/>
      <c r="E3" s="4"/>
      <c r="F3" s="4"/>
      <c r="G3" s="4"/>
      <c r="H3" s="4"/>
      <c r="I3" s="4"/>
      <c r="J3" s="4"/>
      <c r="K3" s="4"/>
      <c r="L3" s="4"/>
      <c r="M3" s="4"/>
      <c r="N3" s="4"/>
      <c r="O3" s="4"/>
      <c r="P3" s="4"/>
      <c r="Q3" s="4"/>
    </row>
    <row r="4" spans="1:17" ht="37.5" hidden="1" customHeight="1" x14ac:dyDescent="0.2">
      <c r="A4" s="51" t="s">
        <v>3328</v>
      </c>
      <c r="B4" s="403" t="s">
        <v>3329</v>
      </c>
      <c r="C4" s="404"/>
      <c r="D4" s="4"/>
      <c r="E4" s="4"/>
      <c r="F4" s="4"/>
      <c r="G4" s="4"/>
      <c r="H4" s="4"/>
      <c r="I4" s="4"/>
      <c r="J4" s="4"/>
      <c r="K4" s="4"/>
      <c r="L4" s="4"/>
      <c r="M4" s="4"/>
      <c r="N4" s="4"/>
      <c r="O4" s="4"/>
      <c r="P4" s="4"/>
      <c r="Q4" s="4"/>
    </row>
    <row r="5" spans="1:17" ht="48" hidden="1" customHeight="1" x14ac:dyDescent="0.2">
      <c r="A5" s="51" t="s">
        <v>3328</v>
      </c>
      <c r="B5" s="403" t="s">
        <v>3330</v>
      </c>
      <c r="C5" s="404"/>
      <c r="D5" s="4"/>
      <c r="E5" s="4"/>
      <c r="F5" s="4"/>
      <c r="G5" s="4"/>
      <c r="H5" s="4"/>
      <c r="I5" s="4"/>
      <c r="J5" s="4"/>
      <c r="K5" s="4"/>
      <c r="L5" s="4"/>
      <c r="M5" s="4"/>
      <c r="N5" s="4"/>
      <c r="O5" s="4"/>
      <c r="P5" s="4"/>
      <c r="Q5" s="4"/>
    </row>
    <row r="6" spans="1:17" ht="59.25" hidden="1" customHeight="1" x14ac:dyDescent="0.2">
      <c r="A6" s="51" t="s">
        <v>3328</v>
      </c>
      <c r="B6" s="403" t="s">
        <v>3331</v>
      </c>
      <c r="C6" s="404"/>
      <c r="D6" s="4"/>
      <c r="E6" s="4"/>
      <c r="F6" s="4"/>
      <c r="G6" s="4"/>
      <c r="H6" s="4"/>
      <c r="I6" s="4"/>
      <c r="J6" s="4"/>
      <c r="K6" s="4"/>
      <c r="L6" s="4"/>
      <c r="M6" s="4"/>
      <c r="N6" s="4"/>
      <c r="O6" s="4"/>
      <c r="P6" s="4"/>
      <c r="Q6" s="4"/>
    </row>
    <row r="7" spans="1:17" ht="48" hidden="1" customHeight="1" x14ac:dyDescent="0.2">
      <c r="A7" s="51" t="s">
        <v>3332</v>
      </c>
      <c r="B7" s="403" t="s">
        <v>3333</v>
      </c>
      <c r="C7" s="404"/>
      <c r="D7" s="4"/>
      <c r="E7" s="4"/>
      <c r="F7" s="4"/>
      <c r="G7" s="4"/>
      <c r="H7" s="4"/>
      <c r="I7" s="4"/>
      <c r="J7" s="4"/>
      <c r="K7" s="4"/>
      <c r="L7" s="4"/>
      <c r="M7" s="4"/>
      <c r="N7" s="4"/>
      <c r="O7" s="4"/>
      <c r="P7" s="4"/>
      <c r="Q7" s="4"/>
    </row>
    <row r="8" spans="1:17" ht="41.25" hidden="1" customHeight="1" x14ac:dyDescent="0.2">
      <c r="A8" s="51" t="s">
        <v>3334</v>
      </c>
      <c r="B8" s="403" t="s">
        <v>3335</v>
      </c>
      <c r="C8" s="404"/>
      <c r="D8" s="4"/>
      <c r="E8" s="4"/>
      <c r="F8" s="4"/>
      <c r="G8" s="4"/>
      <c r="H8" s="4"/>
      <c r="I8" s="4"/>
      <c r="J8" s="4"/>
      <c r="K8" s="4"/>
      <c r="L8" s="4"/>
      <c r="M8" s="4"/>
      <c r="N8" s="4"/>
      <c r="O8" s="4"/>
      <c r="P8" s="4"/>
      <c r="Q8" s="4"/>
    </row>
    <row r="9" spans="1:17" ht="59.25" hidden="1" customHeight="1" x14ac:dyDescent="0.2">
      <c r="A9" s="51" t="s">
        <v>3336</v>
      </c>
      <c r="B9" s="403" t="s">
        <v>3337</v>
      </c>
      <c r="C9" s="404"/>
      <c r="D9" s="4"/>
      <c r="E9" s="4"/>
      <c r="F9" s="4"/>
      <c r="G9" s="4"/>
      <c r="H9" s="4"/>
      <c r="I9" s="4"/>
      <c r="J9" s="4"/>
      <c r="K9" s="4"/>
      <c r="L9" s="4"/>
      <c r="M9" s="4"/>
      <c r="N9" s="4"/>
      <c r="O9" s="4"/>
      <c r="P9" s="4"/>
      <c r="Q9" s="4"/>
    </row>
    <row r="10" spans="1:17" ht="61.5" hidden="1" customHeight="1" x14ac:dyDescent="0.2">
      <c r="A10" s="51" t="s">
        <v>3336</v>
      </c>
      <c r="B10" s="403" t="s">
        <v>3338</v>
      </c>
      <c r="C10" s="404"/>
      <c r="D10" s="4"/>
      <c r="E10" s="4"/>
      <c r="F10" s="4"/>
      <c r="G10" s="4"/>
      <c r="H10" s="4"/>
      <c r="I10" s="4"/>
      <c r="J10" s="4"/>
      <c r="K10" s="4"/>
      <c r="L10" s="4"/>
      <c r="M10" s="4"/>
      <c r="N10" s="4"/>
      <c r="O10" s="4"/>
      <c r="P10" s="4"/>
      <c r="Q10" s="4"/>
    </row>
    <row r="11" spans="1:17" ht="43.5" hidden="1" customHeight="1" x14ac:dyDescent="0.2">
      <c r="A11" s="51" t="s">
        <v>3336</v>
      </c>
      <c r="B11" s="403" t="s">
        <v>3339</v>
      </c>
      <c r="C11" s="404"/>
      <c r="D11" s="4"/>
      <c r="E11" s="4"/>
      <c r="F11" s="4"/>
      <c r="G11" s="4"/>
      <c r="H11" s="4"/>
      <c r="I11" s="4"/>
      <c r="J11" s="4"/>
      <c r="K11" s="4"/>
      <c r="L11" s="4"/>
      <c r="M11" s="4"/>
      <c r="N11" s="4"/>
      <c r="O11" s="4"/>
      <c r="P11" s="4"/>
      <c r="Q11" s="4"/>
    </row>
    <row r="12" spans="1:17" ht="27.75" hidden="1" customHeight="1" x14ac:dyDescent="0.2">
      <c r="A12" s="51" t="s">
        <v>3340</v>
      </c>
      <c r="B12" s="403" t="s">
        <v>3341</v>
      </c>
      <c r="C12" s="404"/>
      <c r="D12" s="4"/>
      <c r="E12" s="4"/>
      <c r="F12" s="4"/>
      <c r="G12" s="4"/>
      <c r="H12" s="4"/>
      <c r="I12" s="4"/>
      <c r="J12" s="4"/>
      <c r="K12" s="4"/>
      <c r="L12" s="4"/>
      <c r="M12" s="4"/>
      <c r="N12" s="4"/>
      <c r="O12" s="4"/>
      <c r="P12" s="4"/>
      <c r="Q12" s="4"/>
    </row>
    <row r="13" spans="1:17" ht="27.75" hidden="1" customHeight="1" x14ac:dyDescent="0.2">
      <c r="A13" s="51" t="s">
        <v>3342</v>
      </c>
      <c r="B13" s="403" t="s">
        <v>3343</v>
      </c>
      <c r="C13" s="404"/>
      <c r="D13" s="4"/>
      <c r="E13" s="4"/>
      <c r="F13" s="4"/>
      <c r="G13" s="4"/>
      <c r="H13" s="4"/>
      <c r="I13" s="4"/>
      <c r="J13" s="4"/>
      <c r="K13" s="4"/>
      <c r="L13" s="4"/>
      <c r="M13" s="4"/>
      <c r="N13" s="4"/>
      <c r="O13" s="4"/>
      <c r="P13" s="4"/>
      <c r="Q13" s="4"/>
    </row>
    <row r="14" spans="1:17" ht="45.75" hidden="1" customHeight="1" x14ac:dyDescent="0.2">
      <c r="A14" s="51" t="s">
        <v>3344</v>
      </c>
      <c r="B14" s="403" t="s">
        <v>3345</v>
      </c>
      <c r="C14" s="404"/>
      <c r="D14" s="4"/>
      <c r="E14" s="4"/>
      <c r="F14" s="4"/>
      <c r="G14" s="4"/>
      <c r="H14" s="4"/>
      <c r="I14" s="4"/>
      <c r="J14" s="4"/>
      <c r="K14" s="4"/>
      <c r="L14" s="4"/>
      <c r="M14" s="4"/>
      <c r="N14" s="4"/>
      <c r="O14" s="4"/>
      <c r="P14" s="4"/>
      <c r="Q14" s="4"/>
    </row>
    <row r="15" spans="1:17" ht="45.75" hidden="1" customHeight="1" x14ac:dyDescent="0.2">
      <c r="A15" s="51" t="s">
        <v>3346</v>
      </c>
      <c r="B15" s="403" t="s">
        <v>3347</v>
      </c>
      <c r="C15" s="404"/>
      <c r="D15" s="4"/>
      <c r="E15" s="4"/>
      <c r="F15" s="4"/>
      <c r="G15" s="4"/>
      <c r="H15" s="4"/>
      <c r="I15" s="4"/>
      <c r="J15" s="4"/>
      <c r="K15" s="4"/>
      <c r="L15" s="4"/>
      <c r="M15" s="4"/>
      <c r="N15" s="4"/>
      <c r="O15" s="4"/>
      <c r="P15" s="4"/>
      <c r="Q15" s="4"/>
    </row>
    <row r="16" spans="1:17" ht="51" hidden="1" customHeight="1" x14ac:dyDescent="0.2">
      <c r="A16" s="51" t="s">
        <v>3348</v>
      </c>
      <c r="B16" s="403" t="s">
        <v>3349</v>
      </c>
      <c r="C16" s="404"/>
      <c r="D16" s="4"/>
      <c r="E16" s="4"/>
      <c r="F16" s="4"/>
      <c r="G16" s="4"/>
      <c r="H16" s="4"/>
      <c r="I16" s="4"/>
      <c r="J16" s="4"/>
      <c r="K16" s="4"/>
      <c r="L16" s="4"/>
      <c r="M16" s="4"/>
      <c r="N16" s="4"/>
      <c r="O16" s="4"/>
      <c r="P16" s="4"/>
      <c r="Q16" s="4"/>
    </row>
    <row r="17" spans="1:17" ht="27.75" hidden="1" customHeight="1" x14ac:dyDescent="0.2">
      <c r="A17" s="51" t="s">
        <v>3350</v>
      </c>
      <c r="B17" s="403" t="s">
        <v>3351</v>
      </c>
      <c r="C17" s="404"/>
      <c r="D17" s="4"/>
      <c r="E17" s="4"/>
      <c r="F17" s="4"/>
      <c r="G17" s="4"/>
      <c r="H17" s="4"/>
      <c r="I17" s="4"/>
      <c r="J17" s="4"/>
      <c r="K17" s="4"/>
      <c r="L17" s="4"/>
      <c r="M17" s="4"/>
      <c r="N17" s="4"/>
      <c r="O17" s="4"/>
      <c r="P17" s="4"/>
      <c r="Q17" s="4"/>
    </row>
    <row r="18" spans="1:17" ht="27.75" hidden="1" customHeight="1" x14ac:dyDescent="0.2">
      <c r="A18" s="51" t="s">
        <v>3352</v>
      </c>
      <c r="B18" s="403" t="s">
        <v>3353</v>
      </c>
      <c r="C18" s="404"/>
      <c r="D18" s="4"/>
      <c r="E18" s="4"/>
      <c r="F18" s="4"/>
      <c r="G18" s="4"/>
      <c r="H18" s="4"/>
      <c r="I18" s="4"/>
      <c r="J18" s="4"/>
      <c r="K18" s="4"/>
      <c r="L18" s="4"/>
      <c r="M18" s="4"/>
      <c r="N18" s="4"/>
      <c r="O18" s="4"/>
      <c r="P18" s="4"/>
      <c r="Q18" s="4"/>
    </row>
    <row r="19" spans="1:17" ht="45" hidden="1" customHeight="1" x14ac:dyDescent="0.2">
      <c r="A19" s="51" t="s">
        <v>3352</v>
      </c>
      <c r="B19" s="403" t="s">
        <v>3354</v>
      </c>
      <c r="C19" s="404"/>
      <c r="D19" s="4"/>
      <c r="E19" s="4"/>
      <c r="F19" s="4"/>
      <c r="G19" s="4"/>
      <c r="H19" s="4"/>
      <c r="I19" s="4"/>
      <c r="J19" s="4"/>
      <c r="K19" s="4"/>
      <c r="L19" s="4"/>
      <c r="M19" s="4"/>
      <c r="N19" s="4"/>
      <c r="O19" s="4"/>
      <c r="P19" s="4"/>
      <c r="Q19" s="4"/>
    </row>
    <row r="20" spans="1:17" ht="45" hidden="1" customHeight="1" x14ac:dyDescent="0.2">
      <c r="A20" s="51" t="s">
        <v>3355</v>
      </c>
      <c r="B20" s="403" t="s">
        <v>3356</v>
      </c>
      <c r="C20" s="404"/>
      <c r="D20" s="4"/>
      <c r="E20" s="4"/>
      <c r="F20" s="4"/>
      <c r="G20" s="4"/>
      <c r="H20" s="4"/>
      <c r="I20" s="4"/>
      <c r="J20" s="4"/>
      <c r="K20" s="4"/>
      <c r="L20" s="4"/>
      <c r="M20" s="4"/>
      <c r="N20" s="4"/>
      <c r="O20" s="4"/>
      <c r="P20" s="4"/>
      <c r="Q20" s="4"/>
    </row>
    <row r="21" spans="1:17" ht="30" hidden="1" customHeight="1" x14ac:dyDescent="0.2">
      <c r="A21" s="51" t="s">
        <v>3357</v>
      </c>
      <c r="B21" s="403" t="s">
        <v>3358</v>
      </c>
      <c r="C21" s="404"/>
      <c r="D21" s="4"/>
      <c r="E21" s="4"/>
      <c r="F21" s="4"/>
      <c r="G21" s="4"/>
      <c r="H21" s="4"/>
      <c r="I21" s="4"/>
      <c r="J21" s="4"/>
      <c r="K21" s="4"/>
      <c r="L21" s="4"/>
      <c r="M21" s="4"/>
      <c r="N21" s="4"/>
      <c r="O21" s="4"/>
      <c r="P21" s="4"/>
      <c r="Q21" s="4"/>
    </row>
    <row r="22" spans="1:17" ht="30" hidden="1" customHeight="1" x14ac:dyDescent="0.2">
      <c r="A22" s="51" t="s">
        <v>3359</v>
      </c>
      <c r="B22" s="403" t="s">
        <v>3360</v>
      </c>
      <c r="C22" s="404"/>
      <c r="D22" s="4"/>
      <c r="E22" s="4"/>
      <c r="F22" s="4"/>
      <c r="G22" s="4"/>
      <c r="H22" s="4"/>
      <c r="I22" s="4"/>
      <c r="J22" s="4"/>
      <c r="K22" s="4"/>
      <c r="L22" s="4"/>
      <c r="M22" s="4"/>
      <c r="N22" s="4"/>
      <c r="O22" s="4"/>
      <c r="P22" s="4"/>
      <c r="Q22" s="4"/>
    </row>
    <row r="23" spans="1:17" ht="30" hidden="1" customHeight="1" x14ac:dyDescent="0.2">
      <c r="A23" s="51" t="s">
        <v>3361</v>
      </c>
      <c r="B23" s="403" t="s">
        <v>3362</v>
      </c>
      <c r="C23" s="404"/>
      <c r="D23" s="4"/>
      <c r="E23" s="4"/>
      <c r="F23" s="4"/>
      <c r="G23" s="4"/>
      <c r="H23" s="4"/>
      <c r="I23" s="4"/>
      <c r="J23" s="4"/>
      <c r="K23" s="4"/>
      <c r="L23" s="4"/>
      <c r="M23" s="4"/>
      <c r="N23" s="4"/>
      <c r="O23" s="4"/>
      <c r="P23" s="4"/>
      <c r="Q23" s="4"/>
    </row>
    <row r="24" spans="1:17" ht="30" hidden="1" customHeight="1" x14ac:dyDescent="0.2">
      <c r="A24" s="51" t="s">
        <v>3363</v>
      </c>
      <c r="B24" s="403" t="s">
        <v>3364</v>
      </c>
      <c r="C24" s="404"/>
      <c r="D24" s="4"/>
      <c r="E24" s="4"/>
      <c r="F24" s="4"/>
      <c r="G24" s="4"/>
      <c r="H24" s="4"/>
      <c r="I24" s="4"/>
      <c r="J24" s="4"/>
      <c r="K24" s="4"/>
      <c r="L24" s="4"/>
      <c r="M24" s="4"/>
      <c r="N24" s="4"/>
      <c r="O24" s="4"/>
      <c r="P24" s="4"/>
      <c r="Q24" s="4"/>
    </row>
    <row r="25" spans="1:17" ht="30" hidden="1" customHeight="1" x14ac:dyDescent="0.2">
      <c r="A25" s="51" t="s">
        <v>3365</v>
      </c>
      <c r="B25" s="403" t="s">
        <v>3366</v>
      </c>
      <c r="C25" s="404"/>
      <c r="D25" s="4"/>
      <c r="E25" s="4"/>
      <c r="F25" s="4"/>
      <c r="G25" s="4"/>
      <c r="H25" s="4"/>
      <c r="I25" s="4"/>
      <c r="J25" s="4"/>
      <c r="K25" s="4"/>
      <c r="L25" s="4"/>
      <c r="M25" s="4"/>
      <c r="N25" s="4"/>
      <c r="O25" s="4"/>
      <c r="P25" s="4"/>
      <c r="Q25" s="4"/>
    </row>
    <row r="26" spans="1:17" ht="30" hidden="1" customHeight="1" x14ac:dyDescent="0.2">
      <c r="A26" s="51" t="s">
        <v>3367</v>
      </c>
      <c r="B26" s="403" t="s">
        <v>3368</v>
      </c>
      <c r="C26" s="404"/>
      <c r="D26" s="4"/>
      <c r="E26" s="4"/>
      <c r="F26" s="4"/>
      <c r="G26" s="4"/>
      <c r="H26" s="4"/>
      <c r="I26" s="4"/>
      <c r="J26" s="4"/>
      <c r="K26" s="4"/>
      <c r="L26" s="4"/>
      <c r="M26" s="4"/>
      <c r="N26" s="4"/>
      <c r="O26" s="4"/>
      <c r="P26" s="4"/>
      <c r="Q26" s="4"/>
    </row>
    <row r="27" spans="1:17" ht="70.5" hidden="1" customHeight="1" x14ac:dyDescent="0.2">
      <c r="A27" s="51" t="s">
        <v>3369</v>
      </c>
      <c r="B27" s="403" t="s">
        <v>3370</v>
      </c>
      <c r="C27" s="404"/>
      <c r="D27" s="4"/>
      <c r="E27" s="4"/>
      <c r="F27" s="4"/>
      <c r="G27" s="4"/>
      <c r="H27" s="4"/>
      <c r="I27" s="4"/>
      <c r="J27" s="4"/>
      <c r="K27" s="4"/>
      <c r="L27" s="4"/>
      <c r="M27" s="4"/>
      <c r="N27" s="4"/>
      <c r="O27" s="4"/>
      <c r="P27" s="4"/>
      <c r="Q27" s="4"/>
    </row>
    <row r="28" spans="1:17" ht="48" hidden="1" customHeight="1" x14ac:dyDescent="0.2">
      <c r="A28" s="51" t="s">
        <v>3371</v>
      </c>
      <c r="B28" s="403" t="s">
        <v>3372</v>
      </c>
      <c r="C28" s="404"/>
      <c r="D28" s="4"/>
      <c r="E28" s="4"/>
      <c r="F28" s="4"/>
      <c r="G28" s="4"/>
      <c r="H28" s="4"/>
      <c r="I28" s="4"/>
      <c r="J28" s="4"/>
      <c r="K28" s="4"/>
      <c r="L28" s="4"/>
      <c r="M28" s="4"/>
      <c r="N28" s="4"/>
      <c r="O28" s="4"/>
      <c r="P28" s="4"/>
      <c r="Q28" s="4"/>
    </row>
    <row r="29" spans="1:17" ht="100.5" hidden="1" customHeight="1" x14ac:dyDescent="0.2">
      <c r="A29" s="51" t="s">
        <v>3373</v>
      </c>
      <c r="B29" s="403" t="s">
        <v>3374</v>
      </c>
      <c r="C29" s="404"/>
      <c r="D29" s="4"/>
      <c r="E29" s="4"/>
      <c r="F29" s="4"/>
      <c r="G29" s="4"/>
      <c r="H29" s="4"/>
      <c r="I29" s="4"/>
      <c r="J29" s="4"/>
      <c r="K29" s="4"/>
      <c r="L29" s="4"/>
      <c r="M29" s="4"/>
      <c r="N29" s="4"/>
      <c r="O29" s="4"/>
      <c r="P29" s="4"/>
      <c r="Q29" s="4"/>
    </row>
    <row r="30" spans="1:17" ht="45" hidden="1" customHeight="1" x14ac:dyDescent="0.2">
      <c r="A30" s="51" t="s">
        <v>3375</v>
      </c>
      <c r="B30" s="403" t="s">
        <v>3376</v>
      </c>
      <c r="C30" s="404"/>
      <c r="D30" s="4"/>
      <c r="E30" s="4"/>
      <c r="F30" s="4"/>
      <c r="G30" s="4"/>
      <c r="H30" s="4"/>
      <c r="I30" s="4"/>
      <c r="J30" s="4"/>
      <c r="K30" s="4"/>
      <c r="L30" s="4"/>
      <c r="M30" s="4"/>
      <c r="N30" s="4"/>
      <c r="O30" s="4"/>
      <c r="P30" s="4"/>
      <c r="Q30" s="4"/>
    </row>
    <row r="31" spans="1:17" ht="45" hidden="1" customHeight="1" x14ac:dyDescent="0.2">
      <c r="A31" s="51" t="s">
        <v>3377</v>
      </c>
      <c r="B31" s="403" t="s">
        <v>3378</v>
      </c>
      <c r="C31" s="404"/>
      <c r="D31" s="4"/>
      <c r="E31" s="4"/>
      <c r="F31" s="4"/>
      <c r="G31" s="4"/>
      <c r="H31" s="4"/>
      <c r="I31" s="4"/>
      <c r="J31" s="4"/>
      <c r="K31" s="4"/>
      <c r="L31" s="4"/>
      <c r="M31" s="4"/>
      <c r="N31" s="4"/>
      <c r="O31" s="4"/>
      <c r="P31" s="4"/>
      <c r="Q31" s="4"/>
    </row>
    <row r="32" spans="1:17" ht="45" hidden="1" customHeight="1" x14ac:dyDescent="0.2">
      <c r="A32" s="51" t="s">
        <v>3379</v>
      </c>
      <c r="B32" s="403" t="s">
        <v>3380</v>
      </c>
      <c r="C32" s="404"/>
      <c r="D32" s="4"/>
      <c r="E32" s="4"/>
      <c r="F32" s="4"/>
      <c r="G32" s="4"/>
      <c r="H32" s="4"/>
      <c r="I32" s="4"/>
      <c r="J32" s="4"/>
      <c r="K32" s="4"/>
      <c r="L32" s="4"/>
      <c r="M32" s="4"/>
      <c r="N32" s="4"/>
      <c r="O32" s="4"/>
      <c r="P32" s="4"/>
      <c r="Q32" s="4"/>
    </row>
    <row r="33" spans="1:21" ht="72" hidden="1" customHeight="1" x14ac:dyDescent="0.2">
      <c r="A33" s="51" t="s">
        <v>3381</v>
      </c>
      <c r="B33" s="403" t="s">
        <v>3382</v>
      </c>
      <c r="C33" s="404"/>
      <c r="D33" s="4"/>
      <c r="E33" s="4"/>
      <c r="F33" s="4"/>
      <c r="G33" s="4"/>
      <c r="H33" s="4"/>
      <c r="I33" s="4"/>
      <c r="J33" s="4"/>
      <c r="K33" s="4"/>
      <c r="L33" s="4"/>
      <c r="M33" s="4"/>
      <c r="N33" s="4"/>
      <c r="O33" s="4"/>
      <c r="P33" s="4"/>
      <c r="Q33" s="4"/>
    </row>
    <row r="34" spans="1:21" ht="79.5" hidden="1" customHeight="1" x14ac:dyDescent="0.2">
      <c r="A34" s="51" t="s">
        <v>3383</v>
      </c>
      <c r="B34" s="403" t="s">
        <v>3384</v>
      </c>
      <c r="C34" s="404"/>
      <c r="D34" s="4"/>
      <c r="E34" s="4"/>
      <c r="F34" s="4"/>
      <c r="G34" s="4"/>
      <c r="H34" s="4"/>
      <c r="I34" s="4"/>
      <c r="J34" s="4"/>
      <c r="K34" s="4"/>
      <c r="L34" s="4"/>
      <c r="M34" s="4"/>
      <c r="N34" s="4"/>
      <c r="O34" s="4"/>
      <c r="P34" s="4"/>
      <c r="Q34" s="4"/>
    </row>
    <row r="35" spans="1:21" ht="70.5" hidden="1" customHeight="1" x14ac:dyDescent="0.2">
      <c r="A35" s="51" t="s">
        <v>3385</v>
      </c>
      <c r="B35" s="403" t="s">
        <v>3386</v>
      </c>
      <c r="C35" s="404"/>
      <c r="D35" s="4"/>
      <c r="E35" s="4"/>
      <c r="F35" s="4"/>
      <c r="G35" s="4"/>
      <c r="H35" s="4"/>
      <c r="I35" s="4"/>
      <c r="J35" s="4"/>
      <c r="K35" s="4"/>
      <c r="L35" s="4"/>
      <c r="M35" s="4"/>
      <c r="N35" s="4"/>
      <c r="O35" s="4"/>
      <c r="P35" s="4"/>
      <c r="Q35" s="4"/>
    </row>
    <row r="36" spans="1:21" ht="45.75" hidden="1" customHeight="1" x14ac:dyDescent="0.2">
      <c r="A36" s="51" t="s">
        <v>3387</v>
      </c>
      <c r="B36" s="403" t="s">
        <v>3388</v>
      </c>
      <c r="C36" s="404"/>
      <c r="D36" s="4"/>
      <c r="E36" s="4"/>
      <c r="F36" s="4"/>
      <c r="G36" s="4"/>
      <c r="H36" s="4"/>
      <c r="I36" s="4"/>
      <c r="J36" s="4"/>
      <c r="K36" s="4"/>
      <c r="L36" s="4"/>
      <c r="M36" s="4"/>
      <c r="N36" s="4"/>
      <c r="O36" s="4"/>
      <c r="P36" s="4"/>
      <c r="Q36" s="4"/>
    </row>
    <row r="37" spans="1:21" ht="54.75" hidden="1" customHeight="1" x14ac:dyDescent="0.2">
      <c r="A37" s="51" t="s">
        <v>3389</v>
      </c>
      <c r="B37" s="403" t="s">
        <v>3390</v>
      </c>
      <c r="C37" s="404"/>
      <c r="D37" s="4"/>
      <c r="E37" s="4"/>
      <c r="F37" s="4"/>
      <c r="G37" s="4"/>
      <c r="H37" s="4"/>
      <c r="I37" s="4"/>
      <c r="J37" s="4"/>
      <c r="K37" s="4"/>
      <c r="L37" s="4"/>
      <c r="M37" s="4"/>
      <c r="N37" s="4"/>
      <c r="O37" s="4"/>
      <c r="P37" s="4"/>
      <c r="Q37" s="4"/>
    </row>
    <row r="38" spans="1:21" ht="37.5" hidden="1" customHeight="1" x14ac:dyDescent="0.2">
      <c r="A38" s="51" t="s">
        <v>3391</v>
      </c>
      <c r="B38" s="403" t="s">
        <v>3392</v>
      </c>
      <c r="C38" s="404"/>
      <c r="D38" s="4"/>
      <c r="E38" s="4"/>
      <c r="F38" s="4"/>
      <c r="G38" s="4"/>
      <c r="H38" s="4"/>
      <c r="I38" s="4"/>
      <c r="J38" s="4"/>
      <c r="K38" s="4"/>
      <c r="L38" s="4"/>
      <c r="M38" s="4"/>
      <c r="N38" s="4"/>
      <c r="O38" s="4"/>
      <c r="P38" s="4"/>
      <c r="Q38" s="4"/>
    </row>
    <row r="39" spans="1:21" ht="61.5" hidden="1" customHeight="1" x14ac:dyDescent="0.2">
      <c r="A39" s="51" t="s">
        <v>3393</v>
      </c>
      <c r="B39" s="403" t="s">
        <v>3394</v>
      </c>
      <c r="C39" s="404"/>
      <c r="D39" s="4"/>
      <c r="E39" s="4"/>
      <c r="F39" s="4"/>
      <c r="G39" s="4"/>
      <c r="H39" s="4"/>
      <c r="I39" s="4"/>
      <c r="J39" s="4"/>
      <c r="K39" s="4"/>
      <c r="L39" s="4"/>
      <c r="M39" s="4"/>
      <c r="N39" s="4"/>
      <c r="O39" s="4"/>
      <c r="P39" s="4"/>
      <c r="Q39" s="4"/>
    </row>
    <row r="40" spans="1:21" ht="53.25" hidden="1" customHeight="1" x14ac:dyDescent="0.2">
      <c r="A40" s="51" t="s">
        <v>3395</v>
      </c>
      <c r="B40" s="403" t="s">
        <v>3396</v>
      </c>
      <c r="C40" s="404"/>
      <c r="D40" s="4"/>
      <c r="E40" s="4"/>
      <c r="F40" s="4"/>
      <c r="G40" s="4"/>
      <c r="H40" s="4"/>
      <c r="I40" s="4"/>
      <c r="J40" s="4"/>
      <c r="K40" s="4"/>
      <c r="L40" s="4"/>
      <c r="M40" s="4"/>
      <c r="N40" s="4"/>
      <c r="O40" s="4"/>
      <c r="P40" s="4"/>
      <c r="Q40" s="4"/>
    </row>
    <row r="41" spans="1:21" ht="73.5" hidden="1" customHeight="1" x14ac:dyDescent="0.2">
      <c r="A41" s="51" t="s">
        <v>3397</v>
      </c>
      <c r="B41" s="403" t="s">
        <v>3398</v>
      </c>
      <c r="C41" s="404"/>
      <c r="D41" s="4"/>
      <c r="E41" s="4"/>
      <c r="F41" s="4"/>
      <c r="G41" s="4"/>
      <c r="H41" s="4"/>
      <c r="I41" s="4"/>
      <c r="J41" s="4"/>
      <c r="K41" s="4"/>
      <c r="L41" s="4"/>
      <c r="M41" s="4"/>
      <c r="N41" s="4"/>
      <c r="O41" s="4"/>
      <c r="P41" s="4"/>
      <c r="Q41" s="4"/>
    </row>
    <row r="42" spans="1:21" ht="57.75" hidden="1" customHeight="1" x14ac:dyDescent="0.2">
      <c r="A42" s="51" t="s">
        <v>3399</v>
      </c>
      <c r="B42" s="403" t="s">
        <v>3400</v>
      </c>
      <c r="C42" s="404"/>
      <c r="D42" s="4"/>
      <c r="E42" s="4"/>
      <c r="F42" s="4"/>
      <c r="G42" s="4"/>
      <c r="H42" s="4"/>
      <c r="I42" s="4"/>
      <c r="J42" s="4"/>
      <c r="K42" s="4"/>
      <c r="L42" s="4"/>
      <c r="M42" s="4"/>
      <c r="N42" s="4"/>
      <c r="O42" s="4"/>
      <c r="P42" s="4"/>
      <c r="Q42" s="4"/>
    </row>
    <row r="43" spans="1:21" ht="84" hidden="1" customHeight="1" x14ac:dyDescent="0.2">
      <c r="A43" s="51" t="s">
        <v>3401</v>
      </c>
      <c r="B43" s="403" t="s">
        <v>3402</v>
      </c>
      <c r="C43" s="404"/>
      <c r="D43" s="4"/>
      <c r="E43" s="4"/>
      <c r="F43" s="4"/>
      <c r="G43" s="4"/>
      <c r="H43" s="4"/>
      <c r="I43" s="4"/>
      <c r="J43" s="4"/>
      <c r="K43" s="4"/>
      <c r="L43" s="4"/>
      <c r="M43" s="4"/>
      <c r="N43" s="4"/>
      <c r="O43" s="4"/>
      <c r="P43" s="4"/>
      <c r="Q43" s="4"/>
    </row>
    <row r="44" spans="1:21" ht="48" hidden="1" customHeight="1" x14ac:dyDescent="0.2">
      <c r="A44" s="51" t="s">
        <v>3403</v>
      </c>
      <c r="B44" s="403" t="s">
        <v>3404</v>
      </c>
      <c r="C44" s="404"/>
      <c r="D44" s="4"/>
      <c r="E44" s="4"/>
      <c r="F44" s="4"/>
      <c r="G44" s="4"/>
      <c r="H44" s="4"/>
      <c r="I44" s="4"/>
      <c r="J44" s="4"/>
      <c r="K44" s="4"/>
      <c r="L44" s="4"/>
      <c r="M44" s="4"/>
      <c r="N44" s="4"/>
      <c r="O44" s="4"/>
      <c r="P44" s="4"/>
      <c r="Q44" s="4"/>
    </row>
    <row r="45" spans="1:21" ht="57" hidden="1" customHeight="1" x14ac:dyDescent="0.2">
      <c r="A45" s="51" t="s">
        <v>3405</v>
      </c>
      <c r="B45" s="403" t="s">
        <v>3406</v>
      </c>
      <c r="C45" s="404"/>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11" t="s">
        <v>3408</v>
      </c>
      <c r="C46" s="404"/>
      <c r="D46" s="49"/>
      <c r="E46" s="4"/>
      <c r="F46" s="4"/>
      <c r="G46" s="4"/>
      <c r="H46" s="4"/>
      <c r="I46" s="4"/>
      <c r="J46" s="4"/>
      <c r="K46" s="4"/>
      <c r="L46" s="4"/>
      <c r="M46" s="4"/>
      <c r="N46" s="4"/>
      <c r="O46" s="4"/>
      <c r="P46" s="4"/>
      <c r="Q46" s="4"/>
    </row>
    <row r="47" spans="1:21" ht="66" hidden="1" customHeight="1" x14ac:dyDescent="0.2">
      <c r="A47" s="57" t="s">
        <v>3409</v>
      </c>
      <c r="B47" s="412" t="s">
        <v>3410</v>
      </c>
      <c r="C47" s="412"/>
      <c r="D47" s="4"/>
      <c r="E47" s="4"/>
      <c r="F47" s="4"/>
      <c r="G47" s="4"/>
      <c r="H47" s="4"/>
      <c r="I47" s="4"/>
      <c r="J47" s="4"/>
      <c r="K47" s="4"/>
      <c r="L47" s="4"/>
      <c r="M47" s="4"/>
      <c r="N47" s="4"/>
      <c r="O47" s="4"/>
      <c r="P47" s="4"/>
      <c r="Q47" s="4"/>
    </row>
    <row r="48" spans="1:21" ht="123.75" customHeight="1" x14ac:dyDescent="0.2">
      <c r="A48" s="321" t="s">
        <v>3411</v>
      </c>
      <c r="B48" s="410" t="s">
        <v>3412</v>
      </c>
      <c r="C48" s="402"/>
      <c r="D48" s="4"/>
      <c r="E48" s="4"/>
      <c r="F48" s="4"/>
      <c r="G48" s="4"/>
      <c r="H48" s="4"/>
      <c r="I48" s="4"/>
      <c r="J48" s="4"/>
      <c r="K48" s="4"/>
      <c r="L48" s="4"/>
      <c r="M48" s="4"/>
      <c r="N48" s="4"/>
      <c r="O48" s="4"/>
      <c r="P48" s="4"/>
      <c r="Q48" s="4"/>
    </row>
    <row r="49" spans="1:17" s="315" customFormat="1" ht="34.5" customHeight="1" x14ac:dyDescent="0.2">
      <c r="A49" s="321" t="s">
        <v>3413</v>
      </c>
      <c r="B49" s="401" t="s">
        <v>3414</v>
      </c>
      <c r="C49" s="402"/>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8:C48"/>
    <mergeCell ref="B43:C43"/>
    <mergeCell ref="B44:C44"/>
    <mergeCell ref="B45:C45"/>
    <mergeCell ref="B46:C46"/>
    <mergeCell ref="B47:C47"/>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00"/>
  <sheetViews>
    <sheetView showGridLines="0" workbookViewId="0">
      <pane ySplit="1" topLeftCell="A2" activePane="bottomLeft" state="frozen"/>
      <selection pane="bottomLeft"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26" t="s">
        <v>27</v>
      </c>
      <c r="B1" s="327"/>
      <c r="C1" s="327"/>
      <c r="D1" s="328" t="s">
        <v>28</v>
      </c>
      <c r="E1" s="329"/>
      <c r="F1" s="329"/>
      <c r="G1" s="330" t="s">
        <v>29</v>
      </c>
      <c r="H1" s="329"/>
      <c r="I1" s="331"/>
      <c r="J1" s="4"/>
      <c r="K1" s="4"/>
      <c r="L1" s="4"/>
      <c r="M1" s="4"/>
      <c r="N1" s="4"/>
      <c r="O1" s="4"/>
      <c r="P1" s="4"/>
      <c r="Q1" s="4"/>
      <c r="R1" s="4"/>
      <c r="S1" s="4"/>
      <c r="T1" s="4"/>
      <c r="U1" s="4"/>
      <c r="V1" s="4"/>
      <c r="W1" s="4"/>
      <c r="X1" s="4"/>
    </row>
    <row r="2" spans="1:24" ht="37.5" customHeight="1" x14ac:dyDescent="0.2">
      <c r="A2" s="332" t="s">
        <v>30</v>
      </c>
      <c r="B2" s="327"/>
      <c r="C2" s="327"/>
      <c r="D2" s="327"/>
      <c r="E2" s="327"/>
      <c r="F2" s="327"/>
      <c r="G2" s="327"/>
      <c r="H2" s="327"/>
      <c r="I2" s="327"/>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33" t="s">
        <v>32</v>
      </c>
      <c r="B4" s="334"/>
      <c r="C4" s="334"/>
      <c r="D4" s="334"/>
      <c r="E4" s="334"/>
      <c r="F4" s="334"/>
      <c r="G4" s="334"/>
      <c r="H4" s="334"/>
      <c r="I4" s="334"/>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26750</v>
      </c>
      <c r="H6" s="27" t="s">
        <v>34</v>
      </c>
      <c r="I6" s="28" t="s">
        <v>35</v>
      </c>
      <c r="J6" s="4"/>
      <c r="L6" s="4"/>
      <c r="M6" s="4"/>
      <c r="N6" s="4"/>
      <c r="O6" s="4"/>
      <c r="P6" s="4"/>
      <c r="Q6" s="4"/>
      <c r="R6" s="4"/>
      <c r="S6" s="4"/>
      <c r="T6" s="4"/>
      <c r="U6" s="4"/>
      <c r="V6" s="4"/>
      <c r="W6" s="4"/>
      <c r="X6" s="4"/>
    </row>
    <row r="7" spans="1:24" ht="15" customHeight="1" x14ac:dyDescent="0.2">
      <c r="B7" s="29"/>
      <c r="C7" s="30"/>
      <c r="D7" s="31"/>
      <c r="E7" s="335" t="s">
        <v>36</v>
      </c>
      <c r="F7" s="338" t="s">
        <v>37</v>
      </c>
      <c r="G7" s="331"/>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12.75" x14ac:dyDescent="0.2">
      <c r="B8" s="26" t="s">
        <v>38</v>
      </c>
      <c r="C8" s="317" t="s">
        <v>39</v>
      </c>
      <c r="D8" s="20"/>
      <c r="E8" s="336"/>
      <c r="F8" s="322" t="s">
        <v>40</v>
      </c>
      <c r="G8" s="323"/>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36"/>
      <c r="F9" s="324" t="s">
        <v>41</v>
      </c>
      <c r="G9" s="325"/>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36"/>
      <c r="F10" s="322" t="s">
        <v>44</v>
      </c>
      <c r="G10" s="323"/>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37"/>
      <c r="F11" s="339" t="s">
        <v>45</v>
      </c>
      <c r="G11" s="340"/>
      <c r="H11" s="40" t="str">
        <f>IF(OR(MAX(Skriveni!C1480:C1580)&gt;0,MIN(Skriveni!C1480:C1580)&lt;0),"DA","NE")</f>
        <v>DA</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44" t="s">
        <v>49</v>
      </c>
      <c r="C15" s="345"/>
      <c r="D15" s="345"/>
      <c r="E15" s="345"/>
      <c r="F15" s="346"/>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41" t="s">
        <v>37</v>
      </c>
      <c r="B16" s="347" t="str">
        <f>'PR-RAS'!B6</f>
        <v xml:space="preserve">PRIHODI POSLOVANJA (šifre 61+62+63+64+65+66+67+68) </v>
      </c>
      <c r="C16" s="348"/>
      <c r="D16" s="348"/>
      <c r="E16" s="348"/>
      <c r="F16" s="349"/>
      <c r="G16" s="42" t="str">
        <f>'PR-RAS'!C6</f>
        <v>6</v>
      </c>
      <c r="H16" s="214">
        <f>'PR-RAS'!D6</f>
        <v>11899567</v>
      </c>
      <c r="I16" s="214">
        <f>'PR-RAS'!E6</f>
        <v>8147212.8799999999</v>
      </c>
      <c r="J16" s="4"/>
      <c r="K16" s="4"/>
      <c r="L16" s="4"/>
      <c r="M16" s="4"/>
      <c r="N16" s="4"/>
      <c r="O16" s="4"/>
      <c r="P16" s="4"/>
      <c r="Q16" s="4"/>
      <c r="R16" s="4"/>
      <c r="S16" s="4"/>
      <c r="T16" s="4"/>
      <c r="U16" s="4"/>
      <c r="V16" s="4"/>
      <c r="W16" s="4"/>
      <c r="X16" s="4"/>
    </row>
    <row r="17" spans="1:24" ht="12.75" customHeight="1" x14ac:dyDescent="0.2">
      <c r="A17" s="342"/>
      <c r="B17" s="350" t="str">
        <f>'PR-RAS'!B151</f>
        <v xml:space="preserve">RASHODI POSLOVANJA (šifre 31+32+34+35+36+37+38) </v>
      </c>
      <c r="C17" s="351"/>
      <c r="D17" s="351"/>
      <c r="E17" s="351"/>
      <c r="F17" s="352"/>
      <c r="G17" s="43" t="str">
        <f>'PR-RAS'!C151</f>
        <v>3</v>
      </c>
      <c r="H17" s="214">
        <f>'PR-RAS'!D151</f>
        <v>4563289</v>
      </c>
      <c r="I17" s="214">
        <f>'PR-RAS'!E151</f>
        <v>5305574.6500000004</v>
      </c>
      <c r="J17" s="4"/>
      <c r="K17" s="4"/>
      <c r="L17" s="4"/>
      <c r="M17" s="4"/>
      <c r="N17" s="4"/>
      <c r="O17" s="4"/>
      <c r="P17" s="4"/>
      <c r="Q17" s="4"/>
      <c r="R17" s="4"/>
      <c r="S17" s="4"/>
      <c r="T17" s="4"/>
      <c r="U17" s="4"/>
      <c r="V17" s="4"/>
      <c r="W17" s="4"/>
      <c r="X17" s="4"/>
    </row>
    <row r="18" spans="1:24" ht="12.75" customHeight="1" x14ac:dyDescent="0.2">
      <c r="A18" s="342"/>
      <c r="B18" s="350" t="str">
        <f>'PR-RAS'!B645</f>
        <v>Višak prihoda i primitaka raspoloživ u sljedećem razdoblju (šifre X005 + '9221-9222' - Y005 - '9222-9221')</v>
      </c>
      <c r="C18" s="351"/>
      <c r="D18" s="351"/>
      <c r="E18" s="351"/>
      <c r="F18" s="352"/>
      <c r="G18" s="43" t="str">
        <f>'PR-RAS'!C645</f>
        <v>X006</v>
      </c>
      <c r="H18" s="214">
        <f>'PR-RAS'!D645</f>
        <v>14639350</v>
      </c>
      <c r="I18" s="214">
        <f>'PR-RAS'!E645</f>
        <v>12701059.130000003</v>
      </c>
      <c r="J18" s="4"/>
      <c r="K18" s="4"/>
      <c r="L18" s="4"/>
      <c r="M18" s="4"/>
      <c r="N18" s="4"/>
      <c r="O18" s="4"/>
      <c r="P18" s="4"/>
      <c r="Q18" s="4"/>
      <c r="R18" s="4"/>
      <c r="S18" s="4"/>
      <c r="T18" s="4"/>
      <c r="U18" s="4"/>
      <c r="V18" s="4"/>
      <c r="W18" s="4"/>
      <c r="X18" s="4"/>
    </row>
    <row r="19" spans="1:24" ht="12.75" customHeight="1" x14ac:dyDescent="0.2">
      <c r="A19" s="343"/>
      <c r="B19" s="353" t="str">
        <f>'PR-RAS'!B646</f>
        <v>Manjak prihoda i primitaka za pokriće u sljedećem razdoblju (šifre Y005 + '9222-9221' - X005 - '9221-9222' )</v>
      </c>
      <c r="C19" s="354"/>
      <c r="D19" s="354"/>
      <c r="E19" s="354"/>
      <c r="F19" s="355"/>
      <c r="G19" s="44" t="str">
        <f>'PR-RAS'!C646</f>
        <v>Y006</v>
      </c>
      <c r="H19" s="215">
        <f>'PR-RAS'!D646</f>
        <v>0</v>
      </c>
      <c r="I19" s="215">
        <f>'PR-RAS'!E646</f>
        <v>0</v>
      </c>
      <c r="J19" s="4"/>
      <c r="K19" s="4"/>
      <c r="L19" s="4"/>
      <c r="M19" s="4"/>
      <c r="N19" s="4"/>
      <c r="O19" s="4"/>
      <c r="P19" s="4"/>
      <c r="Q19" s="4"/>
      <c r="R19" s="4"/>
      <c r="S19" s="4"/>
      <c r="T19" s="4"/>
      <c r="U19" s="4"/>
      <c r="V19" s="4"/>
      <c r="W19" s="4"/>
      <c r="X19" s="4"/>
    </row>
    <row r="20" spans="1:24" ht="12.75" customHeight="1" x14ac:dyDescent="0.2">
      <c r="A20" s="341" t="s">
        <v>40</v>
      </c>
      <c r="B20" s="347" t="str">
        <f>BILANCA!B7</f>
        <v>Nefinancijska imovina (šifre 01+02+03+04+05+06)</v>
      </c>
      <c r="C20" s="348"/>
      <c r="D20" s="348"/>
      <c r="E20" s="348"/>
      <c r="F20" s="349"/>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42"/>
      <c r="B21" s="350" t="str">
        <f>BILANCA!B68</f>
        <v>Financijska imovina (šifre 11+12+13+14+15+16+17+19)</v>
      </c>
      <c r="C21" s="351"/>
      <c r="D21" s="351"/>
      <c r="E21" s="351"/>
      <c r="F21" s="352"/>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42"/>
      <c r="B22" s="350" t="str">
        <f>BILANCA!B176</f>
        <v xml:space="preserve">Obveze (šifre 23+24+25+26+29) </v>
      </c>
      <c r="C22" s="351"/>
      <c r="D22" s="351"/>
      <c r="E22" s="351"/>
      <c r="F22" s="352"/>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3"/>
      <c r="B23" s="353" t="str">
        <f>BILANCA!B237</f>
        <v>Vlastiti izvori (šifre 91 + 922 - 93 + 96 do 98)</v>
      </c>
      <c r="C23" s="354"/>
      <c r="D23" s="354"/>
      <c r="E23" s="354"/>
      <c r="F23" s="355"/>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41" t="s">
        <v>53</v>
      </c>
      <c r="B24" s="347" t="str">
        <f>'RAS-funkcijski'!B5</f>
        <v>Opće javne usluge (šifre 011+012+013+014 do 018)</v>
      </c>
      <c r="C24" s="348"/>
      <c r="D24" s="348"/>
      <c r="E24" s="348"/>
      <c r="F24" s="349"/>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42"/>
      <c r="B25" s="350" t="str">
        <f>'RAS-funkcijski'!B35</f>
        <v>Ekonomski poslovi (šifre 041+042+043+044+045+046+047+048+049)</v>
      </c>
      <c r="C25" s="351"/>
      <c r="D25" s="351"/>
      <c r="E25" s="351"/>
      <c r="F25" s="352"/>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42"/>
      <c r="B26" s="350" t="str">
        <f>'RAS-funkcijski'!B88</f>
        <v>Rashodi vezani za stanovanje i kom. pogodnosti koji nisu drugdje svrstani</v>
      </c>
      <c r="C26" s="351"/>
      <c r="D26" s="351"/>
      <c r="E26" s="351"/>
      <c r="F26" s="352"/>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42"/>
      <c r="B27" s="350" t="str">
        <f>'RAS-funkcijski'!B114</f>
        <v>Obrazovanje (šifre 091+092+093+094+095+096+097+098)</v>
      </c>
      <c r="C27" s="351"/>
      <c r="D27" s="351"/>
      <c r="E27" s="351"/>
      <c r="F27" s="352"/>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3"/>
      <c r="B28" s="353" t="str">
        <f>'RAS-funkcijski'!B141</f>
        <v>Kontrolni zbroj (šifre 01+02+03+04+05+06+07+08+09+10)</v>
      </c>
      <c r="C28" s="354"/>
      <c r="D28" s="354"/>
      <c r="E28" s="354"/>
      <c r="F28" s="355"/>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41" t="s">
        <v>44</v>
      </c>
      <c r="B29" s="357" t="str">
        <f>'P-VRIO'!B5</f>
        <v>Promjene u vrijednosti i obujmu imovine (šifre 91511+91512)</v>
      </c>
      <c r="C29" s="348"/>
      <c r="D29" s="348"/>
      <c r="E29" s="348"/>
      <c r="F29" s="349"/>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42"/>
      <c r="B30" s="358" t="str">
        <f>'P-VRIO'!B22</f>
        <v>Promjene u obujmu imovine (šifre P016+P023)</v>
      </c>
      <c r="C30" s="351"/>
      <c r="D30" s="351"/>
      <c r="E30" s="351"/>
      <c r="F30" s="352"/>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42"/>
      <c r="B31" s="358" t="str">
        <f>'P-VRIO'!B38</f>
        <v>Promjene u vrijednosti (revalorizacija) i obujmu obveza (šifre 91521+91522)</v>
      </c>
      <c r="C31" s="351"/>
      <c r="D31" s="351"/>
      <c r="E31" s="351"/>
      <c r="F31" s="352"/>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3"/>
      <c r="B32" s="359" t="str">
        <f>'P-VRIO'!B44</f>
        <v>Promjene u obujmu obveza (šifre P035 do P038)</v>
      </c>
      <c r="C32" s="354"/>
      <c r="D32" s="354"/>
      <c r="E32" s="354"/>
      <c r="F32" s="355"/>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41" t="s">
        <v>45</v>
      </c>
      <c r="B33" s="347" t="str">
        <f>OBVEZE!B5</f>
        <v>Stanje obveza 1. siječnja (=stanju obveza iz Izvještaja o obvezama na 31. prosinca prethodne godine)</v>
      </c>
      <c r="C33" s="348"/>
      <c r="D33" s="348"/>
      <c r="E33" s="348"/>
      <c r="F33" s="349"/>
      <c r="G33" s="188" t="str">
        <f>OBVEZE!C5</f>
        <v>V001</v>
      </c>
      <c r="H33" s="224" t="s">
        <v>54</v>
      </c>
      <c r="I33" s="225">
        <f>OBVEZE!D5</f>
        <v>8403527.5099999998</v>
      </c>
      <c r="J33" s="4"/>
      <c r="K33" s="4"/>
      <c r="L33" s="4"/>
      <c r="M33" s="4"/>
      <c r="N33" s="4"/>
      <c r="O33" s="4"/>
      <c r="P33" s="4"/>
      <c r="Q33" s="4"/>
      <c r="R33" s="4"/>
      <c r="S33" s="4"/>
      <c r="T33" s="4"/>
      <c r="U33" s="4"/>
      <c r="V33" s="4"/>
      <c r="W33" s="4"/>
      <c r="X33" s="4"/>
    </row>
    <row r="34" spans="1:24" ht="12.75" customHeight="1" x14ac:dyDescent="0.2">
      <c r="A34" s="342"/>
      <c r="B34" s="350" t="str">
        <f>OBVEZE!B42</f>
        <v>Stanje obveza na kraju izvještajnog razdoblja (šifre V001+V002-V004) i (šifre V007+V009)</v>
      </c>
      <c r="C34" s="351"/>
      <c r="D34" s="351"/>
      <c r="E34" s="351"/>
      <c r="F34" s="352"/>
      <c r="G34" s="189" t="str">
        <f>OBVEZE!C42</f>
        <v>V006</v>
      </c>
      <c r="H34" s="218" t="s">
        <v>54</v>
      </c>
      <c r="I34" s="219">
        <f>OBVEZE!D42</f>
        <v>7377669.3299999991</v>
      </c>
      <c r="J34" s="4"/>
      <c r="K34" s="4"/>
      <c r="L34" s="4"/>
      <c r="M34" s="4"/>
      <c r="N34" s="4"/>
      <c r="O34" s="4"/>
      <c r="P34" s="4"/>
      <c r="Q34" s="4"/>
      <c r="R34" s="4"/>
      <c r="S34" s="4"/>
      <c r="T34" s="4"/>
      <c r="U34" s="4"/>
      <c r="V34" s="4"/>
      <c r="W34" s="4"/>
      <c r="X34" s="4"/>
    </row>
    <row r="35" spans="1:24" ht="12.75" customHeight="1" x14ac:dyDescent="0.2">
      <c r="A35" s="342"/>
      <c r="B35" s="350" t="str">
        <f>OBVEZE!B43</f>
        <v>Stanje dospjelih obveza na kraju izvještajnog razdoblja (šifre V008+D23+D24 + 'D dio 25,26')</v>
      </c>
      <c r="C35" s="351"/>
      <c r="D35" s="351"/>
      <c r="E35" s="351"/>
      <c r="F35" s="352"/>
      <c r="G35" s="189" t="str">
        <f>OBVEZE!C43</f>
        <v>V007</v>
      </c>
      <c r="H35" s="218" t="s">
        <v>54</v>
      </c>
      <c r="I35" s="219">
        <f>OBVEZE!D43</f>
        <v>6729746.5499999998</v>
      </c>
      <c r="J35" s="4"/>
      <c r="K35" s="4"/>
      <c r="L35" s="4"/>
      <c r="M35" s="4"/>
      <c r="N35" s="4"/>
      <c r="O35" s="4"/>
      <c r="P35" s="4"/>
      <c r="Q35" s="4"/>
      <c r="R35" s="4"/>
      <c r="S35" s="4"/>
      <c r="T35" s="4"/>
      <c r="U35" s="4"/>
      <c r="V35" s="4"/>
      <c r="W35" s="4"/>
      <c r="X35" s="4"/>
    </row>
    <row r="36" spans="1:24" ht="12.75" customHeight="1" x14ac:dyDescent="0.2">
      <c r="A36" s="343"/>
      <c r="B36" s="353" t="str">
        <f>OBVEZE!B101</f>
        <v>Stanje nedospjelih obveza na kraju izvještajnog razdoblja (šifre V010 + ND23 + ND24 + 'ND dio 25,26')</v>
      </c>
      <c r="C36" s="354"/>
      <c r="D36" s="354"/>
      <c r="E36" s="354"/>
      <c r="F36" s="355"/>
      <c r="G36" s="190" t="str">
        <f>OBVEZE!C101</f>
        <v>V009</v>
      </c>
      <c r="H36" s="222" t="s">
        <v>54</v>
      </c>
      <c r="I36" s="223">
        <f>OBVEZE!D101</f>
        <v>647922.78</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56" t="s">
        <v>55</v>
      </c>
      <c r="I39" s="356"/>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1:C1"/>
    <mergeCell ref="D1:F1"/>
    <mergeCell ref="G1:I1"/>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25"/>
  <sheetViews>
    <sheetView showGridLines="0" zoomScaleNormal="100" workbookViewId="0">
      <pane ySplit="1" topLeftCell="A2" activePane="bottomLeft" state="frozen"/>
      <selection pane="bottomLeft" activeCell="D824" sqref="D824"/>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10" width="14.42578125" style="77" customWidth="1"/>
    <col min="11" max="16384" width="14.42578125" style="77"/>
  </cols>
  <sheetData>
    <row r="1" spans="1:25" s="59" customFormat="1" ht="15" customHeight="1" x14ac:dyDescent="0.2">
      <c r="A1" s="369" t="s">
        <v>56</v>
      </c>
      <c r="B1" s="370"/>
      <c r="C1" s="364" t="s">
        <v>57</v>
      </c>
      <c r="D1" s="365"/>
      <c r="E1" s="365"/>
      <c r="F1" s="366"/>
    </row>
    <row r="2" spans="1:25" s="272" customFormat="1" ht="50.1" customHeight="1" x14ac:dyDescent="0.2">
      <c r="A2" s="367" t="s">
        <v>58</v>
      </c>
      <c r="B2" s="368"/>
      <c r="C2" s="368"/>
      <c r="D2" s="368"/>
      <c r="E2" s="368"/>
      <c r="F2" s="368"/>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1" t="s">
        <v>64</v>
      </c>
      <c r="B5" s="372"/>
      <c r="C5" s="261"/>
      <c r="D5" s="88"/>
      <c r="E5" s="88"/>
      <c r="F5" s="72"/>
    </row>
    <row r="6" spans="1:25" ht="12.75" customHeight="1" x14ac:dyDescent="0.2">
      <c r="A6" s="61">
        <v>6</v>
      </c>
      <c r="B6" s="95" t="s">
        <v>65</v>
      </c>
      <c r="C6" s="62" t="s">
        <v>66</v>
      </c>
      <c r="D6" s="63">
        <f>D7+D44+D50+D82+D106+D124+D133+D139</f>
        <v>11899567</v>
      </c>
      <c r="E6" s="63">
        <f>E7+E44+E50+E82+E106+E124+E133+E139</f>
        <v>8147212.8799999999</v>
      </c>
      <c r="F6" s="64">
        <f t="shared" ref="F6:F130" si="0">IF(D6&lt;&gt;0,IF(E6/D6&gt;=100,"&gt;&gt;100",E6/D6*100),"-")</f>
        <v>68.466465040282557</v>
      </c>
    </row>
    <row r="7" spans="1:25" ht="12.75" customHeight="1" x14ac:dyDescent="0.2">
      <c r="A7" s="61">
        <v>61</v>
      </c>
      <c r="B7" s="95" t="s">
        <v>67</v>
      </c>
      <c r="C7" s="62" t="s">
        <v>68</v>
      </c>
      <c r="D7" s="63">
        <f t="shared" ref="D7:E7" si="1">D8+D17+D23+D29+D37+D40</f>
        <v>3217538</v>
      </c>
      <c r="E7" s="63">
        <f t="shared" si="1"/>
        <v>3168358.11</v>
      </c>
      <c r="F7" s="64">
        <f t="shared" si="0"/>
        <v>98.471505542436475</v>
      </c>
    </row>
    <row r="8" spans="1:25" ht="12.75" customHeight="1" x14ac:dyDescent="0.2">
      <c r="A8" s="61">
        <v>611</v>
      </c>
      <c r="B8" s="95" t="s">
        <v>69</v>
      </c>
      <c r="C8" s="62" t="s">
        <v>70</v>
      </c>
      <c r="D8" s="63">
        <f t="shared" ref="D8:E8" si="2">SUM(D9:D14)-D15-D16</f>
        <v>2977409</v>
      </c>
      <c r="E8" s="63">
        <f t="shared" si="2"/>
        <v>2945283.88</v>
      </c>
      <c r="F8" s="64">
        <f t="shared" si="0"/>
        <v>98.921037721052102</v>
      </c>
    </row>
    <row r="9" spans="1:25" ht="12.75" customHeight="1" x14ac:dyDescent="0.2">
      <c r="A9" s="61">
        <v>6111</v>
      </c>
      <c r="B9" s="95" t="s">
        <v>71</v>
      </c>
      <c r="C9" s="62" t="s">
        <v>72</v>
      </c>
      <c r="D9" s="292">
        <v>2977409</v>
      </c>
      <c r="E9" s="292">
        <v>2945283.88</v>
      </c>
      <c r="F9" s="64">
        <f t="shared" si="0"/>
        <v>98.921037721052102</v>
      </c>
    </row>
    <row r="10" spans="1:25" ht="12.75" customHeight="1" x14ac:dyDescent="0.2">
      <c r="A10" s="61">
        <v>6112</v>
      </c>
      <c r="B10" s="95" t="s">
        <v>73</v>
      </c>
      <c r="C10" s="62" t="s">
        <v>74</v>
      </c>
      <c r="D10" s="292"/>
      <c r="E10" s="292"/>
      <c r="F10" s="64" t="str">
        <f t="shared" si="0"/>
        <v>-</v>
      </c>
    </row>
    <row r="11" spans="1:25" ht="12.75" customHeight="1" x14ac:dyDescent="0.2">
      <c r="A11" s="61">
        <v>6113</v>
      </c>
      <c r="B11" s="95" t="s">
        <v>75</v>
      </c>
      <c r="C11" s="62" t="s">
        <v>76</v>
      </c>
      <c r="D11" s="292"/>
      <c r="E11" s="292"/>
      <c r="F11" s="64" t="str">
        <f t="shared" si="0"/>
        <v>-</v>
      </c>
    </row>
    <row r="12" spans="1:25" ht="12.75" customHeight="1" x14ac:dyDescent="0.2">
      <c r="A12" s="61">
        <v>6114</v>
      </c>
      <c r="B12" s="95" t="s">
        <v>77</v>
      </c>
      <c r="C12" s="62" t="s">
        <v>78</v>
      </c>
      <c r="D12" s="292"/>
      <c r="E12" s="292"/>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228274</v>
      </c>
      <c r="E23" s="63">
        <f t="shared" si="4"/>
        <v>186928.57</v>
      </c>
      <c r="F23" s="64">
        <f t="shared" si="0"/>
        <v>81.887805882404479</v>
      </c>
    </row>
    <row r="24" spans="1:6" ht="12.75" customHeight="1" x14ac:dyDescent="0.2">
      <c r="A24" s="61">
        <v>6131</v>
      </c>
      <c r="B24" s="95" t="s">
        <v>101</v>
      </c>
      <c r="C24" s="62" t="s">
        <v>102</v>
      </c>
      <c r="D24" s="292">
        <v>56736</v>
      </c>
      <c r="E24" s="292">
        <v>32988.120000000003</v>
      </c>
      <c r="F24" s="64">
        <f t="shared" si="0"/>
        <v>58.143189509306268</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v>171538</v>
      </c>
      <c r="E27" s="292">
        <v>153940.45000000001</v>
      </c>
      <c r="F27" s="64">
        <f t="shared" si="0"/>
        <v>89.741310963168516</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11855</v>
      </c>
      <c r="E29" s="63">
        <f t="shared" si="5"/>
        <v>36145.660000000003</v>
      </c>
      <c r="F29" s="64">
        <f t="shared" si="0"/>
        <v>304.89801771404473</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v>9634</v>
      </c>
      <c r="E31" s="292">
        <v>35714.18</v>
      </c>
      <c r="F31" s="64">
        <f t="shared" si="0"/>
        <v>370.70977787004358</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v>2221</v>
      </c>
      <c r="E33" s="292">
        <v>431.48</v>
      </c>
      <c r="F33" s="64">
        <f t="shared" si="0"/>
        <v>19.427285006753717</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6917232</v>
      </c>
      <c r="E50" s="67">
        <f>E51+E54+E59+E62+E65+E68+E71+E74+E77</f>
        <v>2758567.02</v>
      </c>
      <c r="F50" s="64">
        <f t="shared" si="0"/>
        <v>39.879637114961589</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 t="shared" ref="D59:E59" si="12">SUM(D60:D61)</f>
        <v>2917986</v>
      </c>
      <c r="E59" s="63">
        <f t="shared" si="12"/>
        <v>2758567.02</v>
      </c>
      <c r="F59" s="64">
        <f t="shared" si="0"/>
        <v>94.536677694821009</v>
      </c>
    </row>
    <row r="60" spans="1:6" ht="24" x14ac:dyDescent="0.2">
      <c r="A60" s="61">
        <v>6331</v>
      </c>
      <c r="B60" s="107" t="s">
        <v>173</v>
      </c>
      <c r="C60" s="62" t="s">
        <v>174</v>
      </c>
      <c r="D60" s="292">
        <v>2917986</v>
      </c>
      <c r="E60" s="292">
        <v>2758567.02</v>
      </c>
      <c r="F60" s="64">
        <f t="shared" si="0"/>
        <v>94.536677694821009</v>
      </c>
    </row>
    <row r="61" spans="1:6" ht="24" x14ac:dyDescent="0.2">
      <c r="A61" s="61">
        <v>6332</v>
      </c>
      <c r="B61" s="107" t="s">
        <v>175</v>
      </c>
      <c r="C61" s="62" t="s">
        <v>176</v>
      </c>
      <c r="D61" s="292"/>
      <c r="E61" s="292"/>
      <c r="F61" s="64" t="str">
        <f t="shared" si="0"/>
        <v>-</v>
      </c>
    </row>
    <row r="62" spans="1:6" ht="12.75" customHeight="1" x14ac:dyDescent="0.2">
      <c r="A62" s="61">
        <v>634</v>
      </c>
      <c r="B62" s="95" t="s">
        <v>177</v>
      </c>
      <c r="C62" s="62" t="s">
        <v>178</v>
      </c>
      <c r="D62" s="63">
        <f t="shared" ref="D62:E62" si="13">SUM(D63:D64)</f>
        <v>0</v>
      </c>
      <c r="E62" s="63">
        <f t="shared" si="13"/>
        <v>0</v>
      </c>
      <c r="F62" s="64" t="str">
        <f t="shared" si="0"/>
        <v>-</v>
      </c>
    </row>
    <row r="63" spans="1:6" ht="12.75" customHeight="1" x14ac:dyDescent="0.2">
      <c r="A63" s="61">
        <v>6341</v>
      </c>
      <c r="B63" s="95" t="s">
        <v>179</v>
      </c>
      <c r="C63" s="62" t="s">
        <v>180</v>
      </c>
      <c r="D63" s="292"/>
      <c r="E63" s="292"/>
      <c r="F63" s="64" t="str">
        <f t="shared" si="0"/>
        <v>-</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0</v>
      </c>
      <c r="E65" s="63">
        <f t="shared" si="14"/>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0</v>
      </c>
      <c r="E68" s="63">
        <f t="shared" si="15"/>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3999246</v>
      </c>
      <c r="E74" s="63">
        <f t="shared" si="17"/>
        <v>0</v>
      </c>
      <c r="F74" s="64">
        <f t="shared" si="0"/>
        <v>0</v>
      </c>
    </row>
    <row r="75" spans="1:6" ht="12.75" customHeight="1" x14ac:dyDescent="0.2">
      <c r="A75" s="61" t="s">
        <v>203</v>
      </c>
      <c r="B75" s="95" t="s">
        <v>204</v>
      </c>
      <c r="C75" s="62" t="s">
        <v>203</v>
      </c>
      <c r="D75" s="292">
        <v>351917</v>
      </c>
      <c r="E75" s="292">
        <v>0</v>
      </c>
      <c r="F75" s="64">
        <f t="shared" si="0"/>
        <v>0</v>
      </c>
    </row>
    <row r="76" spans="1:6" ht="12.75" customHeight="1" x14ac:dyDescent="0.2">
      <c r="A76" s="61" t="s">
        <v>205</v>
      </c>
      <c r="B76" s="95" t="s">
        <v>206</v>
      </c>
      <c r="C76" s="62" t="s">
        <v>205</v>
      </c>
      <c r="D76" s="292">
        <v>3647329</v>
      </c>
      <c r="E76" s="292">
        <v>0</v>
      </c>
      <c r="F76" s="64">
        <f t="shared" si="0"/>
        <v>0</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1168382</v>
      </c>
      <c r="E82" s="63">
        <f t="shared" si="19"/>
        <v>852212.75000000012</v>
      </c>
      <c r="F82" s="64">
        <f t="shared" si="0"/>
        <v>72.939565142222335</v>
      </c>
    </row>
    <row r="83" spans="1:6" ht="12.75" customHeight="1" x14ac:dyDescent="0.2">
      <c r="A83" s="61">
        <v>641</v>
      </c>
      <c r="B83" s="95" t="s">
        <v>219</v>
      </c>
      <c r="C83" s="62" t="s">
        <v>220</v>
      </c>
      <c r="D83" s="63">
        <f t="shared" ref="D83:E83" si="20">SUM(D84:D90)</f>
        <v>47</v>
      </c>
      <c r="E83" s="63">
        <f t="shared" si="20"/>
        <v>51.17</v>
      </c>
      <c r="F83" s="64">
        <f t="shared" si="0"/>
        <v>108.87234042553192</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292">
        <v>47</v>
      </c>
      <c r="E85" s="292">
        <v>51.17</v>
      </c>
      <c r="F85" s="64">
        <f t="shared" si="0"/>
        <v>108.87234042553192</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1168335</v>
      </c>
      <c r="E91" s="63">
        <f t="shared" si="21"/>
        <v>852161.58000000007</v>
      </c>
      <c r="F91" s="64">
        <f t="shared" si="0"/>
        <v>72.938119631783692</v>
      </c>
    </row>
    <row r="92" spans="1:6" ht="12.75" customHeight="1" x14ac:dyDescent="0.2">
      <c r="A92" s="61">
        <v>6421</v>
      </c>
      <c r="B92" s="95" t="s">
        <v>237</v>
      </c>
      <c r="C92" s="62" t="s">
        <v>238</v>
      </c>
      <c r="D92" s="292">
        <v>49705</v>
      </c>
      <c r="E92" s="292">
        <v>17325</v>
      </c>
      <c r="F92" s="64">
        <f t="shared" si="0"/>
        <v>34.855648325118196</v>
      </c>
    </row>
    <row r="93" spans="1:6" ht="12.75" customHeight="1" x14ac:dyDescent="0.2">
      <c r="A93" s="61">
        <v>6422</v>
      </c>
      <c r="B93" s="95" t="s">
        <v>239</v>
      </c>
      <c r="C93" s="62" t="s">
        <v>240</v>
      </c>
      <c r="D93" s="292">
        <v>75655</v>
      </c>
      <c r="E93" s="292">
        <v>76410.55</v>
      </c>
      <c r="F93" s="64">
        <f t="shared" si="0"/>
        <v>100.99867821029676</v>
      </c>
    </row>
    <row r="94" spans="1:6" ht="12.75" customHeight="1" x14ac:dyDescent="0.2">
      <c r="A94" s="61">
        <v>6423</v>
      </c>
      <c r="B94" s="95" t="s">
        <v>241</v>
      </c>
      <c r="C94" s="62" t="s">
        <v>242</v>
      </c>
      <c r="D94" s="292">
        <v>1035140</v>
      </c>
      <c r="E94" s="292">
        <v>757024.91</v>
      </c>
      <c r="F94" s="64">
        <f t="shared" si="0"/>
        <v>73.132611047780983</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v>7835</v>
      </c>
      <c r="E97" s="292">
        <v>1401.12</v>
      </c>
      <c r="F97" s="64">
        <f t="shared" si="0"/>
        <v>17.88283343969368</v>
      </c>
    </row>
    <row r="98" spans="1:6" ht="12.75" customHeight="1" x14ac:dyDescent="0.2">
      <c r="A98" s="61">
        <v>643</v>
      </c>
      <c r="B98" s="95" t="s">
        <v>249</v>
      </c>
      <c r="C98" s="62" t="s">
        <v>250</v>
      </c>
      <c r="D98" s="63">
        <f t="shared" ref="D98:E98" si="22">SUM(D99:D105)</f>
        <v>0</v>
      </c>
      <c r="E98" s="63">
        <f t="shared" si="22"/>
        <v>0</v>
      </c>
      <c r="F98" s="64" t="str">
        <f t="shared" si="0"/>
        <v>-</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292"/>
      <c r="E100" s="292"/>
      <c r="F100" s="64" t="str">
        <f t="shared" si="0"/>
        <v>-</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292"/>
      <c r="E105" s="292"/>
      <c r="F105" s="64" t="str">
        <f t="shared" si="0"/>
        <v>-</v>
      </c>
    </row>
    <row r="106" spans="1:6" ht="24" x14ac:dyDescent="0.2">
      <c r="A106" s="61">
        <v>65</v>
      </c>
      <c r="B106" s="95" t="s">
        <v>265</v>
      </c>
      <c r="C106" s="62" t="s">
        <v>266</v>
      </c>
      <c r="D106" s="63">
        <f t="shared" ref="D106:E106" si="23">D107+D112+D120</f>
        <v>513035</v>
      </c>
      <c r="E106" s="63">
        <f t="shared" si="23"/>
        <v>1126920.75</v>
      </c>
      <c r="F106" s="64">
        <f t="shared" si="0"/>
        <v>219.65767442767063</v>
      </c>
    </row>
    <row r="107" spans="1:6" ht="12.75" customHeight="1" x14ac:dyDescent="0.2">
      <c r="A107" s="61">
        <v>651</v>
      </c>
      <c r="B107" s="95" t="s">
        <v>267</v>
      </c>
      <c r="C107" s="62" t="s">
        <v>268</v>
      </c>
      <c r="D107" s="63">
        <f t="shared" ref="D107:E107" si="24">SUM(D108:D111)</f>
        <v>18460</v>
      </c>
      <c r="E107" s="63">
        <f t="shared" si="24"/>
        <v>4586.18</v>
      </c>
      <c r="F107" s="64">
        <f t="shared" si="0"/>
        <v>24.843878656554715</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c r="F109" s="64" t="str">
        <f t="shared" si="0"/>
        <v>-</v>
      </c>
    </row>
    <row r="110" spans="1:6" ht="12.75" customHeight="1" x14ac:dyDescent="0.2">
      <c r="A110" s="61">
        <v>6513</v>
      </c>
      <c r="B110" s="95" t="s">
        <v>273</v>
      </c>
      <c r="C110" s="62" t="s">
        <v>274</v>
      </c>
      <c r="D110" s="292">
        <v>16568</v>
      </c>
      <c r="E110" s="292">
        <v>3373.38</v>
      </c>
      <c r="F110" s="64">
        <f t="shared" si="0"/>
        <v>20.360816030902946</v>
      </c>
    </row>
    <row r="111" spans="1:6" ht="12.75" customHeight="1" x14ac:dyDescent="0.2">
      <c r="A111" s="61">
        <v>6514</v>
      </c>
      <c r="B111" s="95" t="s">
        <v>275</v>
      </c>
      <c r="C111" s="62" t="s">
        <v>276</v>
      </c>
      <c r="D111" s="292">
        <v>1892</v>
      </c>
      <c r="E111" s="292">
        <v>1212.8</v>
      </c>
      <c r="F111" s="64">
        <f t="shared" si="0"/>
        <v>64.101479915433401</v>
      </c>
    </row>
    <row r="112" spans="1:6" ht="12.75" customHeight="1" x14ac:dyDescent="0.2">
      <c r="A112" s="61">
        <v>652</v>
      </c>
      <c r="B112" s="95" t="s">
        <v>277</v>
      </c>
      <c r="C112" s="62" t="s">
        <v>278</v>
      </c>
      <c r="D112" s="63">
        <f t="shared" ref="D112:E112" si="25">SUM(D113:D119)</f>
        <v>322510</v>
      </c>
      <c r="E112" s="63">
        <f t="shared" si="25"/>
        <v>554392.9</v>
      </c>
      <c r="F112" s="64">
        <f t="shared" si="0"/>
        <v>171.89944497845028</v>
      </c>
    </row>
    <row r="113" spans="1:6" ht="12.75" customHeight="1" x14ac:dyDescent="0.2">
      <c r="A113" s="61">
        <v>6521</v>
      </c>
      <c r="B113" s="95" t="s">
        <v>279</v>
      </c>
      <c r="C113" s="62" t="s">
        <v>280</v>
      </c>
      <c r="D113" s="292">
        <v>115</v>
      </c>
      <c r="E113" s="292">
        <v>247.99</v>
      </c>
      <c r="F113" s="64">
        <f t="shared" si="0"/>
        <v>215.64347826086956</v>
      </c>
    </row>
    <row r="114" spans="1:6" ht="12.75" customHeight="1" x14ac:dyDescent="0.2">
      <c r="A114" s="61">
        <v>6522</v>
      </c>
      <c r="B114" s="95" t="s">
        <v>281</v>
      </c>
      <c r="C114" s="62" t="s">
        <v>282</v>
      </c>
      <c r="D114" s="292">
        <v>224</v>
      </c>
      <c r="E114" s="292">
        <v>352.41</v>
      </c>
      <c r="F114" s="64">
        <f t="shared" si="0"/>
        <v>157.32589285714286</v>
      </c>
    </row>
    <row r="115" spans="1:6" ht="12.75" customHeight="1" x14ac:dyDescent="0.2">
      <c r="A115" s="61">
        <v>6524</v>
      </c>
      <c r="B115" s="95" t="s">
        <v>283</v>
      </c>
      <c r="C115" s="62" t="s">
        <v>284</v>
      </c>
      <c r="D115" s="292">
        <v>302779</v>
      </c>
      <c r="E115" s="292">
        <v>355543.45</v>
      </c>
      <c r="F115" s="64">
        <f t="shared" si="0"/>
        <v>117.42672047929348</v>
      </c>
    </row>
    <row r="116" spans="1:6" ht="12.75" customHeight="1" x14ac:dyDescent="0.2">
      <c r="A116" s="61">
        <v>6525</v>
      </c>
      <c r="B116" s="95" t="s">
        <v>285</v>
      </c>
      <c r="C116" s="62" t="s">
        <v>286</v>
      </c>
      <c r="D116" s="292">
        <v>0</v>
      </c>
      <c r="E116" s="292">
        <v>0</v>
      </c>
      <c r="F116" s="64" t="str">
        <f t="shared" si="0"/>
        <v>-</v>
      </c>
    </row>
    <row r="117" spans="1:6" ht="12.75" customHeight="1" x14ac:dyDescent="0.2">
      <c r="A117" s="61">
        <v>6526</v>
      </c>
      <c r="B117" s="95" t="s">
        <v>287</v>
      </c>
      <c r="C117" s="62" t="s">
        <v>288</v>
      </c>
      <c r="D117" s="292">
        <v>19392</v>
      </c>
      <c r="E117" s="292">
        <v>198249.05</v>
      </c>
      <c r="F117" s="64">
        <f t="shared" si="0"/>
        <v>1022.3238964521452</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172065</v>
      </c>
      <c r="E120" s="63">
        <f t="shared" si="26"/>
        <v>567941.66999999993</v>
      </c>
      <c r="F120" s="64">
        <f t="shared" si="0"/>
        <v>330.07390811611884</v>
      </c>
    </row>
    <row r="121" spans="1:6" ht="12.75" customHeight="1" x14ac:dyDescent="0.2">
      <c r="A121" s="61">
        <v>6531</v>
      </c>
      <c r="B121" s="95" t="s">
        <v>295</v>
      </c>
      <c r="C121" s="62" t="s">
        <v>296</v>
      </c>
      <c r="D121" s="292">
        <v>24190</v>
      </c>
      <c r="E121" s="292">
        <v>974.45</v>
      </c>
      <c r="F121" s="64">
        <f t="shared" si="0"/>
        <v>4.0283174865646965</v>
      </c>
    </row>
    <row r="122" spans="1:6" ht="12.75" customHeight="1" x14ac:dyDescent="0.2">
      <c r="A122" s="61">
        <v>6532</v>
      </c>
      <c r="B122" s="95" t="s">
        <v>297</v>
      </c>
      <c r="C122" s="62" t="s">
        <v>298</v>
      </c>
      <c r="D122" s="292">
        <v>147875</v>
      </c>
      <c r="E122" s="292">
        <v>566967.22</v>
      </c>
      <c r="F122" s="64">
        <f t="shared" si="0"/>
        <v>383.40978529163141</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0</v>
      </c>
      <c r="E124" s="63">
        <f t="shared" si="27"/>
        <v>228029.25</v>
      </c>
      <c r="F124" s="64" t="str">
        <f t="shared" si="0"/>
        <v>-</v>
      </c>
    </row>
    <row r="125" spans="1:6" ht="12.75" customHeight="1" x14ac:dyDescent="0.2">
      <c r="A125" s="61">
        <v>661</v>
      </c>
      <c r="B125" s="107" t="s">
        <v>303</v>
      </c>
      <c r="C125" s="62" t="s">
        <v>304</v>
      </c>
      <c r="D125" s="63">
        <f t="shared" ref="D125:E125" si="28">SUM(D126:D127)</f>
        <v>0</v>
      </c>
      <c r="E125" s="63">
        <f t="shared" si="28"/>
        <v>228029.25</v>
      </c>
      <c r="F125" s="64" t="str">
        <f t="shared" si="0"/>
        <v>-</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v>0</v>
      </c>
      <c r="E127" s="292">
        <v>228029.25</v>
      </c>
      <c r="F127" s="64" t="str">
        <f t="shared" si="0"/>
        <v>-</v>
      </c>
    </row>
    <row r="128" spans="1:6" ht="24" x14ac:dyDescent="0.2">
      <c r="A128" s="61">
        <v>663</v>
      </c>
      <c r="B128" s="281" t="s">
        <v>309</v>
      </c>
      <c r="C128" s="62" t="s">
        <v>310</v>
      </c>
      <c r="D128" s="63">
        <f t="shared" ref="D128:E128" si="29">SUM(D129:D132)</f>
        <v>0</v>
      </c>
      <c r="E128" s="63">
        <f t="shared" si="29"/>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0</v>
      </c>
      <c r="E133" s="63">
        <f t="shared" si="30"/>
        <v>0</v>
      </c>
      <c r="F133" s="64" t="str">
        <f t="shared" ref="F133:F222" si="31">IF(D133&lt;&gt;0,IF(E133/D133&gt;=100,"&gt;&gt;100",E133/D133*100),"-")</f>
        <v>-</v>
      </c>
    </row>
    <row r="134" spans="1:6" ht="24" x14ac:dyDescent="0.2">
      <c r="A134" s="61">
        <v>671</v>
      </c>
      <c r="B134" s="237" t="s">
        <v>321</v>
      </c>
      <c r="C134" s="62" t="s">
        <v>322</v>
      </c>
      <c r="D134" s="63">
        <f t="shared" ref="D134:E134" si="32">SUM(D135:D137)</f>
        <v>0</v>
      </c>
      <c r="E134" s="63">
        <f t="shared" si="32"/>
        <v>0</v>
      </c>
      <c r="F134" s="64" t="str">
        <f t="shared" si="31"/>
        <v>-</v>
      </c>
    </row>
    <row r="135" spans="1:6" ht="12.75" customHeight="1" x14ac:dyDescent="0.2">
      <c r="A135" s="61">
        <v>6711</v>
      </c>
      <c r="B135" s="95" t="s">
        <v>323</v>
      </c>
      <c r="C135" s="62" t="s">
        <v>324</v>
      </c>
      <c r="D135" s="292"/>
      <c r="E135" s="292"/>
      <c r="F135" s="64" t="str">
        <f t="shared" si="31"/>
        <v>-</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83380</v>
      </c>
      <c r="E139" s="63">
        <f t="shared" si="33"/>
        <v>13125</v>
      </c>
      <c r="F139" s="64">
        <f t="shared" si="31"/>
        <v>15.741184936435596</v>
      </c>
    </row>
    <row r="140" spans="1:6" ht="12.75" customHeight="1" x14ac:dyDescent="0.2">
      <c r="A140" s="61">
        <v>681</v>
      </c>
      <c r="B140" s="95" t="s">
        <v>333</v>
      </c>
      <c r="C140" s="62" t="s">
        <v>334</v>
      </c>
      <c r="D140" s="63">
        <f t="shared" ref="D140:E140" si="34">SUM(D141:D149)</f>
        <v>0</v>
      </c>
      <c r="E140" s="63">
        <f t="shared" si="34"/>
        <v>0</v>
      </c>
      <c r="F140" s="64" t="str">
        <f t="shared" si="31"/>
        <v>-</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c r="E149" s="292"/>
      <c r="F149" s="64" t="str">
        <f t="shared" si="31"/>
        <v>-</v>
      </c>
    </row>
    <row r="150" spans="1:6" ht="12.75" customHeight="1" x14ac:dyDescent="0.2">
      <c r="A150" s="61">
        <v>683</v>
      </c>
      <c r="B150" s="95" t="s">
        <v>353</v>
      </c>
      <c r="C150" s="62" t="s">
        <v>354</v>
      </c>
      <c r="D150" s="292">
        <v>83380</v>
      </c>
      <c r="E150" s="292">
        <v>13125</v>
      </c>
      <c r="F150" s="64">
        <f t="shared" si="31"/>
        <v>15.741184936435596</v>
      </c>
    </row>
    <row r="151" spans="1:6" ht="12.75" customHeight="1" x14ac:dyDescent="0.2">
      <c r="A151" s="61">
        <v>3</v>
      </c>
      <c r="B151" s="95" t="s">
        <v>355</v>
      </c>
      <c r="C151" s="62" t="s">
        <v>63</v>
      </c>
      <c r="D151" s="63">
        <f t="shared" ref="D151:E151" si="35">D152+D163+D196+D215+D224+D252+D263</f>
        <v>4563289</v>
      </c>
      <c r="E151" s="63">
        <f t="shared" si="35"/>
        <v>5305574.6500000004</v>
      </c>
      <c r="F151" s="64">
        <f t="shared" si="31"/>
        <v>116.26646153684328</v>
      </c>
    </row>
    <row r="152" spans="1:6" ht="12.75" customHeight="1" x14ac:dyDescent="0.2">
      <c r="A152" s="61">
        <v>31</v>
      </c>
      <c r="B152" s="95" t="s">
        <v>356</v>
      </c>
      <c r="C152" s="62" t="s">
        <v>357</v>
      </c>
      <c r="D152" s="63">
        <f t="shared" ref="D152:E152" si="36">D153+D158+D159</f>
        <v>1272735</v>
      </c>
      <c r="E152" s="63">
        <f t="shared" si="36"/>
        <v>934985.67</v>
      </c>
      <c r="F152" s="64">
        <f t="shared" si="31"/>
        <v>73.462713762095021</v>
      </c>
    </row>
    <row r="153" spans="1:6" ht="12.75" customHeight="1" x14ac:dyDescent="0.2">
      <c r="A153" s="61">
        <v>311</v>
      </c>
      <c r="B153" s="95" t="s">
        <v>358</v>
      </c>
      <c r="C153" s="62" t="s">
        <v>359</v>
      </c>
      <c r="D153" s="63">
        <f t="shared" ref="D153:E153" si="37">SUM(D154:D157)</f>
        <v>1006995</v>
      </c>
      <c r="E153" s="63">
        <f t="shared" si="37"/>
        <v>760488.42</v>
      </c>
      <c r="F153" s="64">
        <f t="shared" si="31"/>
        <v>75.520575573860853</v>
      </c>
    </row>
    <row r="154" spans="1:6" ht="12.75" customHeight="1" x14ac:dyDescent="0.2">
      <c r="A154" s="61">
        <v>3111</v>
      </c>
      <c r="B154" s="95" t="s">
        <v>360</v>
      </c>
      <c r="C154" s="62" t="s">
        <v>361</v>
      </c>
      <c r="D154" s="292">
        <v>1006995</v>
      </c>
      <c r="E154" s="292">
        <v>760488.42</v>
      </c>
      <c r="F154" s="64">
        <f t="shared" si="31"/>
        <v>75.520575573860853</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c r="E156" s="292"/>
      <c r="F156" s="64" t="str">
        <f t="shared" si="31"/>
        <v>-</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v>113733</v>
      </c>
      <c r="E158" s="292">
        <v>64041.24</v>
      </c>
      <c r="F158" s="64">
        <f t="shared" si="31"/>
        <v>56.308406531085964</v>
      </c>
    </row>
    <row r="159" spans="1:6" ht="12.75" customHeight="1" x14ac:dyDescent="0.2">
      <c r="A159" s="61">
        <v>313</v>
      </c>
      <c r="B159" s="95" t="s">
        <v>370</v>
      </c>
      <c r="C159" s="62" t="s">
        <v>371</v>
      </c>
      <c r="D159" s="63">
        <f t="shared" ref="D159:E159" si="38">SUM(D160:D162)</f>
        <v>152007</v>
      </c>
      <c r="E159" s="63">
        <f t="shared" si="38"/>
        <v>110456.01</v>
      </c>
      <c r="F159" s="64">
        <f t="shared" si="31"/>
        <v>72.66508121336517</v>
      </c>
    </row>
    <row r="160" spans="1:6" ht="12.75" customHeight="1" x14ac:dyDescent="0.2">
      <c r="A160" s="61">
        <v>3131</v>
      </c>
      <c r="B160" s="95" t="s">
        <v>149</v>
      </c>
      <c r="C160" s="62" t="s">
        <v>372</v>
      </c>
      <c r="D160" s="292"/>
      <c r="E160" s="292"/>
      <c r="F160" s="64" t="str">
        <f t="shared" si="31"/>
        <v>-</v>
      </c>
    </row>
    <row r="161" spans="1:6" ht="12.75" customHeight="1" x14ac:dyDescent="0.2">
      <c r="A161" s="61">
        <v>3132</v>
      </c>
      <c r="B161" s="95" t="s">
        <v>373</v>
      </c>
      <c r="C161" s="62" t="s">
        <v>374</v>
      </c>
      <c r="D161" s="292">
        <v>152007</v>
      </c>
      <c r="E161" s="292">
        <v>110456.01</v>
      </c>
      <c r="F161" s="64">
        <f t="shared" si="31"/>
        <v>72.66508121336517</v>
      </c>
    </row>
    <row r="162" spans="1:6" ht="12.75" customHeight="1" x14ac:dyDescent="0.2">
      <c r="A162" s="61">
        <v>3133</v>
      </c>
      <c r="B162" s="95" t="s">
        <v>375</v>
      </c>
      <c r="C162" s="62" t="s">
        <v>376</v>
      </c>
      <c r="D162" s="292"/>
      <c r="E162" s="292"/>
      <c r="F162" s="64" t="str">
        <f t="shared" si="31"/>
        <v>-</v>
      </c>
    </row>
    <row r="163" spans="1:6" ht="12.75" customHeight="1" x14ac:dyDescent="0.2">
      <c r="A163" s="61">
        <v>32</v>
      </c>
      <c r="B163" s="95" t="s">
        <v>377</v>
      </c>
      <c r="C163" s="62" t="s">
        <v>378</v>
      </c>
      <c r="D163" s="63">
        <f t="shared" ref="D163:E163" si="39">D164+D169+D177+D187+D188</f>
        <v>1424142</v>
      </c>
      <c r="E163" s="63">
        <f t="shared" si="39"/>
        <v>1527082.47</v>
      </c>
      <c r="F163" s="64">
        <f t="shared" si="31"/>
        <v>107.22824479581389</v>
      </c>
    </row>
    <row r="164" spans="1:6" ht="12.75" customHeight="1" x14ac:dyDescent="0.2">
      <c r="A164" s="61">
        <v>321</v>
      </c>
      <c r="B164" s="95" t="s">
        <v>379</v>
      </c>
      <c r="C164" s="62" t="s">
        <v>380</v>
      </c>
      <c r="D164" s="63">
        <f t="shared" ref="D164:E164" si="40">SUM(D165:D168)</f>
        <v>53402</v>
      </c>
      <c r="E164" s="63">
        <f t="shared" si="40"/>
        <v>26752.5</v>
      </c>
      <c r="F164" s="64">
        <f t="shared" si="31"/>
        <v>50.096438335642858</v>
      </c>
    </row>
    <row r="165" spans="1:6" ht="12.75" customHeight="1" x14ac:dyDescent="0.2">
      <c r="A165" s="61">
        <v>3211</v>
      </c>
      <c r="B165" s="95" t="s">
        <v>381</v>
      </c>
      <c r="C165" s="62" t="s">
        <v>382</v>
      </c>
      <c r="D165" s="292">
        <v>2498</v>
      </c>
      <c r="E165" s="292">
        <v>3504</v>
      </c>
      <c r="F165" s="64">
        <f t="shared" si="31"/>
        <v>140.27221777421937</v>
      </c>
    </row>
    <row r="166" spans="1:6" ht="12.75" customHeight="1" x14ac:dyDescent="0.2">
      <c r="A166" s="61">
        <v>3212</v>
      </c>
      <c r="B166" s="95" t="s">
        <v>383</v>
      </c>
      <c r="C166" s="62" t="s">
        <v>384</v>
      </c>
      <c r="D166" s="292">
        <v>38929</v>
      </c>
      <c r="E166" s="292">
        <v>17616</v>
      </c>
      <c r="F166" s="64">
        <f t="shared" si="31"/>
        <v>45.251611908859715</v>
      </c>
    </row>
    <row r="167" spans="1:6" ht="12.75" customHeight="1" x14ac:dyDescent="0.2">
      <c r="A167" s="61">
        <v>3213</v>
      </c>
      <c r="B167" s="95" t="s">
        <v>385</v>
      </c>
      <c r="C167" s="62" t="s">
        <v>386</v>
      </c>
      <c r="D167" s="292">
        <v>11551</v>
      </c>
      <c r="E167" s="292">
        <v>5632.5</v>
      </c>
      <c r="F167" s="64">
        <f t="shared" si="31"/>
        <v>48.762011947017577</v>
      </c>
    </row>
    <row r="168" spans="1:6" ht="12.75" customHeight="1" x14ac:dyDescent="0.2">
      <c r="A168" s="61">
        <v>3214</v>
      </c>
      <c r="B168" s="95" t="s">
        <v>387</v>
      </c>
      <c r="C168" s="62" t="s">
        <v>388</v>
      </c>
      <c r="D168" s="292">
        <v>424</v>
      </c>
      <c r="E168" s="292">
        <v>0</v>
      </c>
      <c r="F168" s="64">
        <f t="shared" si="31"/>
        <v>0</v>
      </c>
    </row>
    <row r="169" spans="1:6" ht="12.75" customHeight="1" x14ac:dyDescent="0.2">
      <c r="A169" s="61">
        <v>322</v>
      </c>
      <c r="B169" s="95" t="s">
        <v>389</v>
      </c>
      <c r="C169" s="62" t="s">
        <v>390</v>
      </c>
      <c r="D169" s="63">
        <f t="shared" ref="D169:E169" si="41">SUM(D170:D176)</f>
        <v>264130</v>
      </c>
      <c r="E169" s="63">
        <f t="shared" si="41"/>
        <v>310537.33</v>
      </c>
      <c r="F169" s="64">
        <f t="shared" si="31"/>
        <v>117.56988225495022</v>
      </c>
    </row>
    <row r="170" spans="1:6" ht="12.75" customHeight="1" x14ac:dyDescent="0.2">
      <c r="A170" s="61">
        <v>3221</v>
      </c>
      <c r="B170" s="95" t="s">
        <v>391</v>
      </c>
      <c r="C170" s="62" t="s">
        <v>392</v>
      </c>
      <c r="D170" s="292">
        <v>16759</v>
      </c>
      <c r="E170" s="292">
        <v>15932.05</v>
      </c>
      <c r="F170" s="64">
        <f t="shared" si="31"/>
        <v>95.065636374485351</v>
      </c>
    </row>
    <row r="171" spans="1:6" ht="12.75" customHeight="1" x14ac:dyDescent="0.2">
      <c r="A171" s="61">
        <v>3222</v>
      </c>
      <c r="B171" s="95" t="s">
        <v>393</v>
      </c>
      <c r="C171" s="62" t="s">
        <v>394</v>
      </c>
      <c r="D171" s="292">
        <v>0</v>
      </c>
      <c r="E171" s="292">
        <v>0</v>
      </c>
      <c r="F171" s="64" t="str">
        <f t="shared" si="31"/>
        <v>-</v>
      </c>
    </row>
    <row r="172" spans="1:6" ht="12.75" customHeight="1" x14ac:dyDescent="0.2">
      <c r="A172" s="61">
        <v>3223</v>
      </c>
      <c r="B172" s="95" t="s">
        <v>395</v>
      </c>
      <c r="C172" s="62" t="s">
        <v>396</v>
      </c>
      <c r="D172" s="292">
        <v>241493</v>
      </c>
      <c r="E172" s="292">
        <v>291843.07</v>
      </c>
      <c r="F172" s="64">
        <f t="shared" si="31"/>
        <v>120.84949460232801</v>
      </c>
    </row>
    <row r="173" spans="1:6" ht="12.75" customHeight="1" x14ac:dyDescent="0.2">
      <c r="A173" s="61">
        <v>3224</v>
      </c>
      <c r="B173" s="95" t="s">
        <v>397</v>
      </c>
      <c r="C173" s="62" t="s">
        <v>398</v>
      </c>
      <c r="D173" s="292">
        <v>520</v>
      </c>
      <c r="E173" s="292">
        <v>2762.21</v>
      </c>
      <c r="F173" s="64">
        <f t="shared" si="31"/>
        <v>531.19423076923078</v>
      </c>
    </row>
    <row r="174" spans="1:6" ht="12.75" customHeight="1" x14ac:dyDescent="0.2">
      <c r="A174" s="61">
        <v>3225</v>
      </c>
      <c r="B174" s="95" t="s">
        <v>399</v>
      </c>
      <c r="C174" s="62" t="s">
        <v>400</v>
      </c>
      <c r="D174" s="292">
        <v>1724</v>
      </c>
      <c r="E174" s="292">
        <v>0</v>
      </c>
      <c r="F174" s="64">
        <f t="shared" si="31"/>
        <v>0</v>
      </c>
    </row>
    <row r="175" spans="1:6" ht="12.75" customHeight="1" x14ac:dyDescent="0.2">
      <c r="A175" s="61">
        <v>3226</v>
      </c>
      <c r="B175" s="95" t="s">
        <v>401</v>
      </c>
      <c r="C175" s="62" t="s">
        <v>402</v>
      </c>
      <c r="D175" s="292">
        <v>0</v>
      </c>
      <c r="E175" s="292">
        <v>0</v>
      </c>
      <c r="F175" s="64" t="str">
        <f t="shared" si="31"/>
        <v>-</v>
      </c>
    </row>
    <row r="176" spans="1:6" ht="12.75" customHeight="1" x14ac:dyDescent="0.2">
      <c r="A176" s="61">
        <v>3227</v>
      </c>
      <c r="B176" s="95" t="s">
        <v>403</v>
      </c>
      <c r="C176" s="62" t="s">
        <v>404</v>
      </c>
      <c r="D176" s="292">
        <v>3634</v>
      </c>
      <c r="E176" s="292">
        <v>0</v>
      </c>
      <c r="F176" s="64">
        <f t="shared" si="31"/>
        <v>0</v>
      </c>
    </row>
    <row r="177" spans="1:6" ht="12.75" customHeight="1" x14ac:dyDescent="0.2">
      <c r="A177" s="61">
        <v>323</v>
      </c>
      <c r="B177" s="95" t="s">
        <v>405</v>
      </c>
      <c r="C177" s="62" t="s">
        <v>406</v>
      </c>
      <c r="D177" s="63">
        <f t="shared" ref="D177:E177" si="42">SUM(D178:D186)</f>
        <v>1065328</v>
      </c>
      <c r="E177" s="63">
        <f t="shared" si="42"/>
        <v>1117553.2999999998</v>
      </c>
      <c r="F177" s="64">
        <f t="shared" si="31"/>
        <v>104.90227422915757</v>
      </c>
    </row>
    <row r="178" spans="1:6" ht="12.75" customHeight="1" x14ac:dyDescent="0.2">
      <c r="A178" s="61">
        <v>3231</v>
      </c>
      <c r="B178" s="95" t="s">
        <v>407</v>
      </c>
      <c r="C178" s="62" t="s">
        <v>408</v>
      </c>
      <c r="D178" s="292">
        <v>18523</v>
      </c>
      <c r="E178" s="292">
        <v>38838.089999999997</v>
      </c>
      <c r="F178" s="64">
        <f t="shared" si="31"/>
        <v>209.67494466339141</v>
      </c>
    </row>
    <row r="179" spans="1:6" ht="12.75" customHeight="1" x14ac:dyDescent="0.2">
      <c r="A179" s="61">
        <v>3232</v>
      </c>
      <c r="B179" s="95" t="s">
        <v>409</v>
      </c>
      <c r="C179" s="62" t="s">
        <v>410</v>
      </c>
      <c r="D179" s="292">
        <v>599401</v>
      </c>
      <c r="E179" s="292">
        <v>516238.48</v>
      </c>
      <c r="F179" s="64">
        <f t="shared" si="31"/>
        <v>86.125728852637877</v>
      </c>
    </row>
    <row r="180" spans="1:6" ht="12.75" customHeight="1" x14ac:dyDescent="0.2">
      <c r="A180" s="61">
        <v>3233</v>
      </c>
      <c r="B180" s="95" t="s">
        <v>411</v>
      </c>
      <c r="C180" s="62" t="s">
        <v>412</v>
      </c>
      <c r="D180" s="292">
        <v>155050</v>
      </c>
      <c r="E180" s="292">
        <v>19000</v>
      </c>
      <c r="F180" s="64">
        <f t="shared" si="31"/>
        <v>12.254111576910674</v>
      </c>
    </row>
    <row r="181" spans="1:6" ht="12.75" customHeight="1" x14ac:dyDescent="0.2">
      <c r="A181" s="61">
        <v>3234</v>
      </c>
      <c r="B181" s="95" t="s">
        <v>413</v>
      </c>
      <c r="C181" s="62" t="s">
        <v>414</v>
      </c>
      <c r="D181" s="292">
        <v>45091</v>
      </c>
      <c r="E181" s="292">
        <v>55670.89</v>
      </c>
      <c r="F181" s="64">
        <f t="shared" si="31"/>
        <v>123.46341842052738</v>
      </c>
    </row>
    <row r="182" spans="1:6" ht="12.75" customHeight="1" x14ac:dyDescent="0.2">
      <c r="A182" s="61">
        <v>3235</v>
      </c>
      <c r="B182" s="95" t="s">
        <v>415</v>
      </c>
      <c r="C182" s="62" t="s">
        <v>416</v>
      </c>
      <c r="D182" s="292">
        <v>23383</v>
      </c>
      <c r="E182" s="292">
        <v>28569.42</v>
      </c>
      <c r="F182" s="64">
        <f t="shared" si="31"/>
        <v>122.18030192875165</v>
      </c>
    </row>
    <row r="183" spans="1:6" ht="12.75" customHeight="1" x14ac:dyDescent="0.2">
      <c r="A183" s="61">
        <v>3236</v>
      </c>
      <c r="B183" s="95" t="s">
        <v>417</v>
      </c>
      <c r="C183" s="62" t="s">
        <v>418</v>
      </c>
      <c r="D183" s="292">
        <v>4881</v>
      </c>
      <c r="E183" s="292">
        <v>20513.11</v>
      </c>
      <c r="F183" s="64">
        <f t="shared" si="31"/>
        <v>420.26449498053682</v>
      </c>
    </row>
    <row r="184" spans="1:6" ht="12.75" customHeight="1" x14ac:dyDescent="0.2">
      <c r="A184" s="61">
        <v>3237</v>
      </c>
      <c r="B184" s="95" t="s">
        <v>419</v>
      </c>
      <c r="C184" s="62" t="s">
        <v>420</v>
      </c>
      <c r="D184" s="292">
        <v>107640</v>
      </c>
      <c r="E184" s="292">
        <v>290034.40999999997</v>
      </c>
      <c r="F184" s="64">
        <f t="shared" si="31"/>
        <v>269.44854143441097</v>
      </c>
    </row>
    <row r="185" spans="1:6" ht="12.75" customHeight="1" x14ac:dyDescent="0.2">
      <c r="A185" s="61">
        <v>3238</v>
      </c>
      <c r="B185" s="95" t="s">
        <v>421</v>
      </c>
      <c r="C185" s="62" t="s">
        <v>422</v>
      </c>
      <c r="D185" s="292">
        <v>53998</v>
      </c>
      <c r="E185" s="292">
        <v>94201.41</v>
      </c>
      <c r="F185" s="64">
        <f t="shared" si="31"/>
        <v>174.45351679691839</v>
      </c>
    </row>
    <row r="186" spans="1:6" ht="12.75" customHeight="1" x14ac:dyDescent="0.2">
      <c r="A186" s="61">
        <v>3239</v>
      </c>
      <c r="B186" s="95" t="s">
        <v>423</v>
      </c>
      <c r="C186" s="62" t="s">
        <v>424</v>
      </c>
      <c r="D186" s="292">
        <v>57361</v>
      </c>
      <c r="E186" s="292">
        <v>54487.49</v>
      </c>
      <c r="F186" s="64">
        <f t="shared" si="31"/>
        <v>94.990481337494117</v>
      </c>
    </row>
    <row r="187" spans="1:6" ht="12.75" customHeight="1" x14ac:dyDescent="0.2">
      <c r="A187" s="61">
        <v>324</v>
      </c>
      <c r="B187" s="95" t="s">
        <v>425</v>
      </c>
      <c r="C187" s="62" t="s">
        <v>426</v>
      </c>
      <c r="D187" s="292">
        <v>0</v>
      </c>
      <c r="E187" s="292">
        <v>0</v>
      </c>
      <c r="F187" s="64" t="str">
        <f t="shared" si="31"/>
        <v>-</v>
      </c>
    </row>
    <row r="188" spans="1:6" ht="12.75" customHeight="1" x14ac:dyDescent="0.2">
      <c r="A188" s="61">
        <v>329</v>
      </c>
      <c r="B188" s="95" t="s">
        <v>427</v>
      </c>
      <c r="C188" s="62" t="s">
        <v>428</v>
      </c>
      <c r="D188" s="63">
        <f t="shared" ref="D188:E188" si="43">SUM(D189:D195)</f>
        <v>41282</v>
      </c>
      <c r="E188" s="63">
        <f t="shared" si="43"/>
        <v>72239.34</v>
      </c>
      <c r="F188" s="64">
        <f t="shared" si="31"/>
        <v>174.98992296884842</v>
      </c>
    </row>
    <row r="189" spans="1:6" ht="12.75" customHeight="1" x14ac:dyDescent="0.2">
      <c r="A189" s="61">
        <v>3291</v>
      </c>
      <c r="B189" s="237" t="s">
        <v>429</v>
      </c>
      <c r="C189" s="62" t="s">
        <v>430</v>
      </c>
      <c r="D189" s="292">
        <v>12357</v>
      </c>
      <c r="E189" s="292">
        <v>36471.519999999997</v>
      </c>
      <c r="F189" s="64">
        <f t="shared" si="31"/>
        <v>295.14866067815808</v>
      </c>
    </row>
    <row r="190" spans="1:6" ht="12.75" customHeight="1" x14ac:dyDescent="0.2">
      <c r="A190" s="61">
        <v>3292</v>
      </c>
      <c r="B190" s="95" t="s">
        <v>431</v>
      </c>
      <c r="C190" s="62" t="s">
        <v>432</v>
      </c>
      <c r="D190" s="292">
        <v>5608</v>
      </c>
      <c r="E190" s="292">
        <v>4733</v>
      </c>
      <c r="F190" s="64">
        <f t="shared" si="31"/>
        <v>84.397289586305277</v>
      </c>
    </row>
    <row r="191" spans="1:6" ht="12.75" customHeight="1" x14ac:dyDescent="0.2">
      <c r="A191" s="61">
        <v>3293</v>
      </c>
      <c r="B191" s="95" t="s">
        <v>433</v>
      </c>
      <c r="C191" s="62" t="s">
        <v>434</v>
      </c>
      <c r="D191" s="292">
        <v>2677</v>
      </c>
      <c r="E191" s="292">
        <v>14554.02</v>
      </c>
      <c r="F191" s="64">
        <f t="shared" si="31"/>
        <v>543.66903249906613</v>
      </c>
    </row>
    <row r="192" spans="1:6" ht="12.75" customHeight="1" x14ac:dyDescent="0.2">
      <c r="A192" s="61">
        <v>3294</v>
      </c>
      <c r="B192" s="95" t="s">
        <v>435</v>
      </c>
      <c r="C192" s="62" t="s">
        <v>436</v>
      </c>
      <c r="D192" s="292">
        <v>0</v>
      </c>
      <c r="E192" s="292">
        <v>2100</v>
      </c>
      <c r="F192" s="64" t="str">
        <f t="shared" si="31"/>
        <v>-</v>
      </c>
    </row>
    <row r="193" spans="1:6" ht="12.75" customHeight="1" x14ac:dyDescent="0.2">
      <c r="A193" s="61">
        <v>3295</v>
      </c>
      <c r="B193" s="95" t="s">
        <v>437</v>
      </c>
      <c r="C193" s="62" t="s">
        <v>438</v>
      </c>
      <c r="D193" s="292">
        <v>10630</v>
      </c>
      <c r="E193" s="292">
        <v>9805.5</v>
      </c>
      <c r="F193" s="64">
        <f t="shared" si="31"/>
        <v>92.243650047036681</v>
      </c>
    </row>
    <row r="194" spans="1:6" ht="12.75" customHeight="1" x14ac:dyDescent="0.2">
      <c r="A194" s="61" t="s">
        <v>439</v>
      </c>
      <c r="B194" s="95" t="s">
        <v>440</v>
      </c>
      <c r="C194" s="62" t="s">
        <v>439</v>
      </c>
      <c r="D194" s="292">
        <v>0</v>
      </c>
      <c r="E194" s="292">
        <v>0</v>
      </c>
      <c r="F194" s="64" t="str">
        <f t="shared" si="31"/>
        <v>-</v>
      </c>
    </row>
    <row r="195" spans="1:6" ht="12.75" customHeight="1" x14ac:dyDescent="0.2">
      <c r="A195" s="61">
        <v>3299</v>
      </c>
      <c r="B195" s="95" t="s">
        <v>441</v>
      </c>
      <c r="C195" s="62" t="s">
        <v>442</v>
      </c>
      <c r="D195" s="292">
        <v>10010</v>
      </c>
      <c r="E195" s="292">
        <v>4575.3</v>
      </c>
      <c r="F195" s="64">
        <f t="shared" si="31"/>
        <v>45.707292707292709</v>
      </c>
    </row>
    <row r="196" spans="1:6" ht="12.75" customHeight="1" x14ac:dyDescent="0.2">
      <c r="A196" s="61">
        <v>34</v>
      </c>
      <c r="B196" s="237" t="s">
        <v>443</v>
      </c>
      <c r="C196" s="62" t="s">
        <v>444</v>
      </c>
      <c r="D196" s="63">
        <f t="shared" ref="D196:E196" si="44">D197+D202+D210</f>
        <v>5756</v>
      </c>
      <c r="E196" s="63">
        <f t="shared" si="44"/>
        <v>8783.3200000000015</v>
      </c>
      <c r="F196" s="64">
        <f t="shared" si="31"/>
        <v>152.59416261292566</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0</v>
      </c>
      <c r="E202" s="63">
        <f t="shared" si="46"/>
        <v>0</v>
      </c>
      <c r="F202" s="64" t="str">
        <f t="shared" si="31"/>
        <v>-</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c r="E205" s="292"/>
      <c r="F205" s="64" t="str">
        <f t="shared" si="31"/>
        <v>-</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292"/>
      <c r="E209" s="292"/>
      <c r="F209" s="64" t="str">
        <f t="shared" si="31"/>
        <v>-</v>
      </c>
    </row>
    <row r="210" spans="1:6" ht="12.75" customHeight="1" x14ac:dyDescent="0.2">
      <c r="A210" s="61">
        <v>343</v>
      </c>
      <c r="B210" s="95" t="s">
        <v>471</v>
      </c>
      <c r="C210" s="62" t="s">
        <v>472</v>
      </c>
      <c r="D210" s="63">
        <f t="shared" ref="D210:E210" si="47">SUM(D211:D214)</f>
        <v>5756</v>
      </c>
      <c r="E210" s="63">
        <f t="shared" si="47"/>
        <v>8783.3200000000015</v>
      </c>
      <c r="F210" s="64">
        <f t="shared" si="31"/>
        <v>152.59416261292566</v>
      </c>
    </row>
    <row r="211" spans="1:6" ht="12.75" customHeight="1" x14ac:dyDescent="0.2">
      <c r="A211" s="61">
        <v>3431</v>
      </c>
      <c r="B211" s="237" t="s">
        <v>473</v>
      </c>
      <c r="C211" s="62" t="s">
        <v>474</v>
      </c>
      <c r="D211" s="292">
        <v>4565</v>
      </c>
      <c r="E211" s="292">
        <v>8494.94</v>
      </c>
      <c r="F211" s="64">
        <f t="shared" si="31"/>
        <v>186.08849945235488</v>
      </c>
    </row>
    <row r="212" spans="1:6" ht="12.75" customHeight="1" x14ac:dyDescent="0.2">
      <c r="A212" s="61">
        <v>3432</v>
      </c>
      <c r="B212" s="95" t="s">
        <v>475</v>
      </c>
      <c r="C212" s="62" t="s">
        <v>476</v>
      </c>
      <c r="D212" s="292"/>
      <c r="E212" s="292"/>
      <c r="F212" s="64" t="str">
        <f t="shared" si="31"/>
        <v>-</v>
      </c>
    </row>
    <row r="213" spans="1:6" ht="12.75" customHeight="1" x14ac:dyDescent="0.2">
      <c r="A213" s="61">
        <v>3433</v>
      </c>
      <c r="B213" s="95" t="s">
        <v>477</v>
      </c>
      <c r="C213" s="62" t="s">
        <v>478</v>
      </c>
      <c r="D213" s="292">
        <v>145</v>
      </c>
      <c r="E213" s="292">
        <v>236.18</v>
      </c>
      <c r="F213" s="64">
        <f t="shared" si="31"/>
        <v>162.88275862068966</v>
      </c>
    </row>
    <row r="214" spans="1:6" ht="12.75" customHeight="1" x14ac:dyDescent="0.2">
      <c r="A214" s="61">
        <v>3434</v>
      </c>
      <c r="B214" s="95" t="s">
        <v>479</v>
      </c>
      <c r="C214" s="62" t="s">
        <v>480</v>
      </c>
      <c r="D214" s="292">
        <v>1046</v>
      </c>
      <c r="E214" s="292">
        <v>52.2</v>
      </c>
      <c r="F214" s="64">
        <f t="shared" si="31"/>
        <v>4.9904397705544934</v>
      </c>
    </row>
    <row r="215" spans="1:6" ht="12.75" customHeight="1" x14ac:dyDescent="0.2">
      <c r="A215" s="61">
        <v>35</v>
      </c>
      <c r="B215" s="95" t="s">
        <v>481</v>
      </c>
      <c r="C215" s="62" t="s">
        <v>482</v>
      </c>
      <c r="D215" s="63">
        <f t="shared" ref="D215:E215" si="48">D216+D219+D223</f>
        <v>71651</v>
      </c>
      <c r="E215" s="63">
        <f t="shared" si="48"/>
        <v>219864.41</v>
      </c>
      <c r="F215" s="64">
        <f t="shared" si="31"/>
        <v>306.85462868627098</v>
      </c>
    </row>
    <row r="216" spans="1:6" ht="12.75" customHeight="1" x14ac:dyDescent="0.2">
      <c r="A216" s="61">
        <v>351</v>
      </c>
      <c r="B216" s="95" t="s">
        <v>483</v>
      </c>
      <c r="C216" s="62" t="s">
        <v>484</v>
      </c>
      <c r="D216" s="63">
        <f t="shared" ref="D216:E216" si="49">SUM(D217:D218)</f>
        <v>47614</v>
      </c>
      <c r="E216" s="63">
        <f t="shared" si="49"/>
        <v>197671.41</v>
      </c>
      <c r="F216" s="64">
        <f t="shared" si="31"/>
        <v>415.15396732053597</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v>47614</v>
      </c>
      <c r="E218" s="292">
        <v>197671.41</v>
      </c>
      <c r="F218" s="64">
        <f t="shared" si="31"/>
        <v>415.15396732053597</v>
      </c>
    </row>
    <row r="219" spans="1:6" ht="24" x14ac:dyDescent="0.2">
      <c r="A219" s="61">
        <v>352</v>
      </c>
      <c r="B219" s="95" t="s">
        <v>489</v>
      </c>
      <c r="C219" s="62" t="s">
        <v>490</v>
      </c>
      <c r="D219" s="63">
        <f t="shared" ref="D219:E219" si="50">SUM(D220:D222)</f>
        <v>24037</v>
      </c>
      <c r="E219" s="63">
        <f t="shared" si="50"/>
        <v>22193</v>
      </c>
      <c r="F219" s="64">
        <f t="shared" si="31"/>
        <v>92.328493572409201</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v>12500</v>
      </c>
      <c r="E221" s="292">
        <v>1343</v>
      </c>
      <c r="F221" s="64">
        <f t="shared" si="31"/>
        <v>10.744</v>
      </c>
    </row>
    <row r="222" spans="1:6" ht="12.75" customHeight="1" x14ac:dyDescent="0.2">
      <c r="A222" s="61">
        <v>3523</v>
      </c>
      <c r="B222" s="95" t="s">
        <v>495</v>
      </c>
      <c r="C222" s="62" t="s">
        <v>496</v>
      </c>
      <c r="D222" s="292">
        <v>11537</v>
      </c>
      <c r="E222" s="292">
        <v>20850</v>
      </c>
      <c r="F222" s="64">
        <f t="shared" si="31"/>
        <v>180.72289156626508</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1266424</v>
      </c>
      <c r="E224" s="63">
        <f t="shared" si="51"/>
        <v>1408586</v>
      </c>
      <c r="F224" s="64">
        <f t="shared" ref="F224:F233" si="52">IF(D224&lt;&gt;0,IF(E224/D224&gt;=100,"&gt;&gt;100",E224/D224*100),"-")</f>
        <v>111.22546635250121</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0</v>
      </c>
      <c r="E231" s="63">
        <f t="shared" si="55"/>
        <v>0</v>
      </c>
      <c r="F231" s="64" t="str">
        <f t="shared" si="52"/>
        <v>-</v>
      </c>
    </row>
    <row r="232" spans="1:6" ht="12.75" customHeight="1" x14ac:dyDescent="0.2">
      <c r="A232" s="61">
        <v>3631</v>
      </c>
      <c r="B232" s="95" t="s">
        <v>515</v>
      </c>
      <c r="C232" s="62" t="s">
        <v>516</v>
      </c>
      <c r="D232" s="292"/>
      <c r="E232" s="292"/>
      <c r="F232" s="64" t="str">
        <f t="shared" si="52"/>
        <v>-</v>
      </c>
    </row>
    <row r="233" spans="1:6" ht="12.75" customHeight="1" x14ac:dyDescent="0.2">
      <c r="A233" s="61">
        <v>3632</v>
      </c>
      <c r="B233" s="95" t="s">
        <v>517</v>
      </c>
      <c r="C233" s="62" t="s">
        <v>518</v>
      </c>
      <c r="D233" s="292"/>
      <c r="E233" s="292"/>
      <c r="F233" s="64" t="str">
        <f t="shared" si="5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237500</v>
      </c>
      <c r="E236" s="63">
        <f t="shared" si="56"/>
        <v>0</v>
      </c>
      <c r="F236" s="64">
        <f t="shared" ref="F236:F238" si="57">IF(D236&lt;&gt;0,IF(E236/D236&gt;=100,"&gt;&gt;100",E236/D236*100),"-")</f>
        <v>0</v>
      </c>
    </row>
    <row r="237" spans="1:6" ht="12.75" customHeight="1" x14ac:dyDescent="0.2">
      <c r="A237" s="61" t="s">
        <v>525</v>
      </c>
      <c r="B237" s="95" t="s">
        <v>526</v>
      </c>
      <c r="C237" s="62" t="s">
        <v>525</v>
      </c>
      <c r="D237" s="292"/>
      <c r="E237" s="292"/>
      <c r="F237" s="64" t="str">
        <f t="shared" si="57"/>
        <v>-</v>
      </c>
    </row>
    <row r="238" spans="1:6" ht="12.75" customHeight="1" x14ac:dyDescent="0.2">
      <c r="A238" s="61" t="s">
        <v>527</v>
      </c>
      <c r="B238" s="95" t="s">
        <v>528</v>
      </c>
      <c r="C238" s="62" t="s">
        <v>527</v>
      </c>
      <c r="D238" s="292">
        <v>237500</v>
      </c>
      <c r="E238" s="292">
        <v>0</v>
      </c>
      <c r="F238" s="64">
        <f t="shared" si="57"/>
        <v>0</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1028924</v>
      </c>
      <c r="E240" s="63">
        <f t="shared" si="58"/>
        <v>1408586</v>
      </c>
      <c r="F240" s="64">
        <f t="shared" ref="F240:F241" si="59">IF(D240&lt;&gt;0,IF(E240/D240&gt;=100,"&gt;&gt;100",E240/D240*100),"-")</f>
        <v>136.89893519832367</v>
      </c>
    </row>
    <row r="241" spans="1:6" ht="24" x14ac:dyDescent="0.2">
      <c r="A241" s="61">
        <v>3672</v>
      </c>
      <c r="B241" s="95" t="s">
        <v>533</v>
      </c>
      <c r="C241" s="62" t="s">
        <v>534</v>
      </c>
      <c r="D241" s="292">
        <v>1025928</v>
      </c>
      <c r="E241" s="292">
        <v>1402985.63</v>
      </c>
      <c r="F241" s="64">
        <f t="shared" si="59"/>
        <v>136.75283548163222</v>
      </c>
    </row>
    <row r="242" spans="1:6" ht="24" x14ac:dyDescent="0.2">
      <c r="A242" s="61">
        <v>3673</v>
      </c>
      <c r="B242" s="95" t="s">
        <v>535</v>
      </c>
      <c r="C242" s="62" t="s">
        <v>536</v>
      </c>
      <c r="D242" s="292">
        <v>2996</v>
      </c>
      <c r="E242" s="292">
        <v>5600.37</v>
      </c>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59837</v>
      </c>
      <c r="E252" s="63">
        <f t="shared" si="63"/>
        <v>223930.33</v>
      </c>
      <c r="F252" s="64">
        <f t="shared" ref="F252:F257" si="64">IF(D252&lt;&gt;0,IF(E252/D252&gt;=100,"&gt;&gt;100",E252/D252*100),"-")</f>
        <v>374.23388538863912</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59837</v>
      </c>
      <c r="E259" s="63">
        <f t="shared" si="66"/>
        <v>223930.33</v>
      </c>
      <c r="F259" s="64">
        <f t="shared" ref="F259:F261" si="67">IF(D259&lt;&gt;0,IF(E259/D259&gt;=100,"&gt;&gt;100",E259/D259*100),"-")</f>
        <v>374.23388538863912</v>
      </c>
    </row>
    <row r="260" spans="1:6" ht="12.75" customHeight="1" x14ac:dyDescent="0.2">
      <c r="A260" s="61">
        <v>3721</v>
      </c>
      <c r="B260" s="95" t="s">
        <v>567</v>
      </c>
      <c r="C260" s="62" t="s">
        <v>568</v>
      </c>
      <c r="D260" s="292">
        <v>45729</v>
      </c>
      <c r="E260" s="292">
        <v>203362.33</v>
      </c>
      <c r="F260" s="64">
        <f t="shared" si="67"/>
        <v>444.71195521441535</v>
      </c>
    </row>
    <row r="261" spans="1:6" ht="12.75" customHeight="1" x14ac:dyDescent="0.2">
      <c r="A261" s="61">
        <v>3722</v>
      </c>
      <c r="B261" s="95" t="s">
        <v>569</v>
      </c>
      <c r="C261" s="62" t="s">
        <v>570</v>
      </c>
      <c r="D261" s="292">
        <v>14108</v>
      </c>
      <c r="E261" s="292">
        <v>20568</v>
      </c>
      <c r="F261" s="64">
        <f t="shared" si="67"/>
        <v>145.78962290898781</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462744</v>
      </c>
      <c r="E263" s="63">
        <f t="shared" si="68"/>
        <v>982342.45</v>
      </c>
      <c r="F263" s="64">
        <f t="shared" ref="F263:F266" si="69">IF(D263&lt;&gt;0,IF(E263/D263&gt;=100,"&gt;&gt;100",E263/D263*100),"-")</f>
        <v>212.286372162578</v>
      </c>
    </row>
    <row r="264" spans="1:6" ht="12.75" customHeight="1" x14ac:dyDescent="0.2">
      <c r="A264" s="61">
        <v>381</v>
      </c>
      <c r="B264" s="95" t="s">
        <v>575</v>
      </c>
      <c r="C264" s="62" t="s">
        <v>576</v>
      </c>
      <c r="D264" s="63">
        <f t="shared" ref="D264:E264" si="70">SUM(D265:D267)</f>
        <v>462744</v>
      </c>
      <c r="E264" s="63">
        <f t="shared" si="70"/>
        <v>982342.45</v>
      </c>
      <c r="F264" s="64">
        <f t="shared" si="69"/>
        <v>212.286372162578</v>
      </c>
    </row>
    <row r="265" spans="1:6" ht="12.75" customHeight="1" x14ac:dyDescent="0.2">
      <c r="A265" s="61">
        <v>3811</v>
      </c>
      <c r="B265" s="95" t="s">
        <v>577</v>
      </c>
      <c r="C265" s="62" t="s">
        <v>578</v>
      </c>
      <c r="D265" s="292">
        <v>462744</v>
      </c>
      <c r="E265" s="292">
        <v>982342.45</v>
      </c>
      <c r="F265" s="64">
        <f t="shared" si="69"/>
        <v>212.286372162578</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0</v>
      </c>
      <c r="E279" s="63">
        <f t="shared" si="75"/>
        <v>0</v>
      </c>
      <c r="F279" s="64" t="str">
        <f t="shared" si="74"/>
        <v>-</v>
      </c>
    </row>
    <row r="280" spans="1:6" ht="24" x14ac:dyDescent="0.2">
      <c r="A280" s="61">
        <v>3861</v>
      </c>
      <c r="B280" s="95" t="s">
        <v>606</v>
      </c>
      <c r="C280" s="62" t="s">
        <v>607</v>
      </c>
      <c r="D280" s="292"/>
      <c r="E280" s="292"/>
      <c r="F280" s="64" t="str">
        <f t="shared" si="74"/>
        <v>-</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4563289</v>
      </c>
      <c r="E289" s="63">
        <f t="shared" si="79"/>
        <v>5305574.6500000004</v>
      </c>
      <c r="F289" s="64">
        <f t="shared" si="76"/>
        <v>116.26646153684328</v>
      </c>
    </row>
    <row r="290" spans="1:6" ht="12.75" customHeight="1" x14ac:dyDescent="0.2">
      <c r="A290" s="61" t="s">
        <v>616</v>
      </c>
      <c r="B290" s="95" t="s">
        <v>627</v>
      </c>
      <c r="C290" s="62" t="s">
        <v>628</v>
      </c>
      <c r="D290" s="63">
        <f>IF(D6&gt;=D289,D6-D289,0)</f>
        <v>7336278</v>
      </c>
      <c r="E290" s="63">
        <f>IF(E6&gt;=E289,E6-E289,0)</f>
        <v>2841638.2299999995</v>
      </c>
      <c r="F290" s="64">
        <f t="shared" si="76"/>
        <v>38.734058742048752</v>
      </c>
    </row>
    <row r="291" spans="1:6" ht="12.75" customHeight="1" x14ac:dyDescent="0.2">
      <c r="A291" s="61" t="s">
        <v>616</v>
      </c>
      <c r="B291" s="95" t="s">
        <v>629</v>
      </c>
      <c r="C291" s="62" t="s">
        <v>630</v>
      </c>
      <c r="D291" s="63">
        <f>IF(D289&gt;=D6,D289-D6,0)</f>
        <v>0</v>
      </c>
      <c r="E291" s="63">
        <f>IF(E289&gt;=E6,E289-E6,0)</f>
        <v>0</v>
      </c>
      <c r="F291" s="64" t="str">
        <f t="shared" si="76"/>
        <v>-</v>
      </c>
    </row>
    <row r="292" spans="1:6" ht="12.75" customHeight="1" x14ac:dyDescent="0.2">
      <c r="A292" s="61">
        <v>92211</v>
      </c>
      <c r="B292" s="95" t="s">
        <v>631</v>
      </c>
      <c r="C292" s="62" t="s">
        <v>632</v>
      </c>
      <c r="D292" s="292">
        <v>51000682</v>
      </c>
      <c r="E292" s="292">
        <v>14567836.939999999</v>
      </c>
      <c r="F292" s="64">
        <f t="shared" si="76"/>
        <v>28.564004183316605</v>
      </c>
    </row>
    <row r="293" spans="1:6" ht="12.75" customHeight="1" x14ac:dyDescent="0.2">
      <c r="A293" s="61">
        <v>92221</v>
      </c>
      <c r="B293" s="95" t="s">
        <v>633</v>
      </c>
      <c r="C293" s="62" t="s">
        <v>634</v>
      </c>
      <c r="D293" s="292"/>
      <c r="E293" s="292"/>
      <c r="F293" s="64" t="str">
        <f t="shared" si="76"/>
        <v>-</v>
      </c>
    </row>
    <row r="294" spans="1:6" ht="12.75" customHeight="1" x14ac:dyDescent="0.2">
      <c r="A294" s="61">
        <v>96</v>
      </c>
      <c r="B294" s="95" t="s">
        <v>635</v>
      </c>
      <c r="C294" s="62" t="s">
        <v>636</v>
      </c>
      <c r="D294" s="292">
        <v>1631992</v>
      </c>
      <c r="E294" s="292">
        <v>3542472.89</v>
      </c>
      <c r="F294" s="64">
        <f t="shared" si="76"/>
        <v>217.06435386938173</v>
      </c>
    </row>
    <row r="295" spans="1:6" ht="24" x14ac:dyDescent="0.2">
      <c r="A295" s="61">
        <v>9661</v>
      </c>
      <c r="B295" s="95" t="s">
        <v>637</v>
      </c>
      <c r="C295" s="62" t="s">
        <v>638</v>
      </c>
      <c r="D295" s="292">
        <v>0</v>
      </c>
      <c r="E295" s="292">
        <v>5678.24</v>
      </c>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1" t="s">
        <v>641</v>
      </c>
      <c r="B297" s="372"/>
      <c r="C297" s="266"/>
      <c r="D297" s="71"/>
      <c r="E297" s="71"/>
      <c r="F297" s="72"/>
    </row>
    <row r="298" spans="1:6" ht="12.75" customHeight="1" x14ac:dyDescent="0.2">
      <c r="A298" s="61">
        <v>7</v>
      </c>
      <c r="B298" s="95" t="s">
        <v>642</v>
      </c>
      <c r="C298" s="62" t="s">
        <v>643</v>
      </c>
      <c r="D298" s="63">
        <f t="shared" ref="D298:E298" si="80">D299+D311+D344+D348</f>
        <v>219011</v>
      </c>
      <c r="E298" s="63">
        <f t="shared" si="80"/>
        <v>615330.51</v>
      </c>
      <c r="F298" s="64">
        <f t="shared" ref="F298:F418" si="81">IF(D298&lt;&gt;0,IF(E298/D298&gt;=100,"&gt;&gt;100",E298/D298*100),"-")</f>
        <v>280.95872353443434</v>
      </c>
    </row>
    <row r="299" spans="1:6" ht="12.75" customHeight="1" x14ac:dyDescent="0.2">
      <c r="A299" s="61">
        <v>71</v>
      </c>
      <c r="B299" s="95" t="s">
        <v>644</v>
      </c>
      <c r="C299" s="62" t="s">
        <v>645</v>
      </c>
      <c r="D299" s="63">
        <f t="shared" ref="D299:E299" si="82">D300+D304</f>
        <v>199702</v>
      </c>
      <c r="E299" s="63">
        <f t="shared" si="82"/>
        <v>549256.86</v>
      </c>
      <c r="F299" s="64">
        <f t="shared" si="81"/>
        <v>275.03823697308991</v>
      </c>
    </row>
    <row r="300" spans="1:6" ht="24" x14ac:dyDescent="0.2">
      <c r="A300" s="61">
        <v>711</v>
      </c>
      <c r="B300" s="95" t="s">
        <v>646</v>
      </c>
      <c r="C300" s="62" t="s">
        <v>647</v>
      </c>
      <c r="D300" s="63">
        <f t="shared" ref="D300:E300" si="83">SUM(D301:D303)</f>
        <v>199702</v>
      </c>
      <c r="E300" s="63">
        <f t="shared" si="83"/>
        <v>549256.86</v>
      </c>
      <c r="F300" s="64">
        <f t="shared" si="81"/>
        <v>275.03823697308991</v>
      </c>
    </row>
    <row r="301" spans="1:6" ht="12.75" customHeight="1" x14ac:dyDescent="0.2">
      <c r="A301" s="61">
        <v>7111</v>
      </c>
      <c r="B301" s="95" t="s">
        <v>648</v>
      </c>
      <c r="C301" s="62" t="s">
        <v>649</v>
      </c>
      <c r="D301" s="292">
        <v>199702</v>
      </c>
      <c r="E301" s="292">
        <v>549256.86</v>
      </c>
      <c r="F301" s="64">
        <f t="shared" si="81"/>
        <v>275.03823697308991</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19309</v>
      </c>
      <c r="E311" s="63">
        <f t="shared" si="85"/>
        <v>66073.649999999994</v>
      </c>
      <c r="F311" s="64">
        <f t="shared" si="81"/>
        <v>342.19094722668183</v>
      </c>
    </row>
    <row r="312" spans="1:6" ht="12.75" customHeight="1" x14ac:dyDescent="0.2">
      <c r="A312" s="61">
        <v>721</v>
      </c>
      <c r="B312" s="95" t="s">
        <v>670</v>
      </c>
      <c r="C312" s="62" t="s">
        <v>671</v>
      </c>
      <c r="D312" s="63">
        <f t="shared" ref="D312:E312" si="86">SUM(D313:D316)</f>
        <v>19309</v>
      </c>
      <c r="E312" s="63">
        <f t="shared" si="86"/>
        <v>66073.649999999994</v>
      </c>
      <c r="F312" s="64">
        <f t="shared" si="81"/>
        <v>342.19094722668183</v>
      </c>
    </row>
    <row r="313" spans="1:6" ht="12.75" customHeight="1" x14ac:dyDescent="0.2">
      <c r="A313" s="61">
        <v>7211</v>
      </c>
      <c r="B313" s="95" t="s">
        <v>672</v>
      </c>
      <c r="C313" s="62" t="s">
        <v>673</v>
      </c>
      <c r="D313" s="292">
        <v>19309</v>
      </c>
      <c r="E313" s="292">
        <v>66073.649999999994</v>
      </c>
      <c r="F313" s="64">
        <f t="shared" si="81"/>
        <v>342.19094722668183</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548701</v>
      </c>
      <c r="E350" s="63">
        <f t="shared" si="95"/>
        <v>106489.43</v>
      </c>
      <c r="F350" s="64">
        <f t="shared" si="81"/>
        <v>19.407551653815101</v>
      </c>
    </row>
    <row r="351" spans="1:6" ht="12.75" customHeight="1" x14ac:dyDescent="0.2">
      <c r="A351" s="61">
        <v>41</v>
      </c>
      <c r="B351" s="95" t="s">
        <v>748</v>
      </c>
      <c r="C351" s="62" t="s">
        <v>749</v>
      </c>
      <c r="D351" s="63">
        <f t="shared" ref="D351:E351" si="96">D352+D356</f>
        <v>0</v>
      </c>
      <c r="E351" s="63">
        <f t="shared" si="96"/>
        <v>105356.25</v>
      </c>
      <c r="F351" s="64" t="str">
        <f t="shared" si="81"/>
        <v>-</v>
      </c>
    </row>
    <row r="352" spans="1:6" ht="12.75" customHeight="1" x14ac:dyDescent="0.2">
      <c r="A352" s="61">
        <v>411</v>
      </c>
      <c r="B352" s="95" t="s">
        <v>750</v>
      </c>
      <c r="C352" s="62" t="s">
        <v>751</v>
      </c>
      <c r="D352" s="63">
        <f t="shared" ref="D352:E352" si="97">SUM(D353:D355)</f>
        <v>0</v>
      </c>
      <c r="E352" s="63">
        <f t="shared" si="97"/>
        <v>105356.25</v>
      </c>
      <c r="F352" s="64" t="str">
        <f t="shared" si="81"/>
        <v>-</v>
      </c>
    </row>
    <row r="353" spans="1:6" ht="12.75" customHeight="1" x14ac:dyDescent="0.2">
      <c r="A353" s="61">
        <v>4111</v>
      </c>
      <c r="B353" s="95" t="s">
        <v>648</v>
      </c>
      <c r="C353" s="62" t="s">
        <v>752</v>
      </c>
      <c r="D353" s="292">
        <v>0</v>
      </c>
      <c r="E353" s="292">
        <v>105356.25</v>
      </c>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0</v>
      </c>
      <c r="E356" s="63">
        <f t="shared" si="98"/>
        <v>0</v>
      </c>
      <c r="F356" s="64" t="str">
        <f t="shared" si="81"/>
        <v>-</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c r="E362" s="292"/>
      <c r="F362" s="64" t="str">
        <f t="shared" si="81"/>
        <v>-</v>
      </c>
    </row>
    <row r="363" spans="1:6" ht="24" x14ac:dyDescent="0.2">
      <c r="A363" s="61">
        <v>42</v>
      </c>
      <c r="B363" s="237" t="s">
        <v>764</v>
      </c>
      <c r="C363" s="62" t="s">
        <v>765</v>
      </c>
      <c r="D363" s="63">
        <f t="shared" ref="D363:E363" si="99">D364+D369+D378+D383+D388+D391</f>
        <v>449937</v>
      </c>
      <c r="E363" s="63">
        <f t="shared" si="99"/>
        <v>1133.1799999999998</v>
      </c>
      <c r="F363" s="64">
        <f t="shared" si="81"/>
        <v>0.25185303720298613</v>
      </c>
    </row>
    <row r="364" spans="1:6" ht="12.75" customHeight="1" x14ac:dyDescent="0.2">
      <c r="A364" s="61">
        <v>421</v>
      </c>
      <c r="B364" s="95" t="s">
        <v>766</v>
      </c>
      <c r="C364" s="62" t="s">
        <v>767</v>
      </c>
      <c r="D364" s="63">
        <f t="shared" ref="D364:E364" si="100">SUM(D365:D368)</f>
        <v>350506</v>
      </c>
      <c r="E364" s="63">
        <f t="shared" si="100"/>
        <v>0</v>
      </c>
      <c r="F364" s="64">
        <f t="shared" si="81"/>
        <v>0</v>
      </c>
    </row>
    <row r="365" spans="1:6" ht="12.75" customHeight="1" x14ac:dyDescent="0.2">
      <c r="A365" s="61">
        <v>4211</v>
      </c>
      <c r="B365" s="95" t="s">
        <v>672</v>
      </c>
      <c r="C365" s="62" t="s">
        <v>768</v>
      </c>
      <c r="D365" s="292"/>
      <c r="E365" s="292"/>
      <c r="F365" s="64" t="str">
        <f t="shared" si="81"/>
        <v>-</v>
      </c>
    </row>
    <row r="366" spans="1:6" ht="12.75" customHeight="1" x14ac:dyDescent="0.2">
      <c r="A366" s="61">
        <v>4212</v>
      </c>
      <c r="B366" s="95" t="s">
        <v>674</v>
      </c>
      <c r="C366" s="62" t="s">
        <v>769</v>
      </c>
      <c r="D366" s="292">
        <v>350506</v>
      </c>
      <c r="E366" s="292">
        <v>0</v>
      </c>
      <c r="F366" s="64">
        <f t="shared" si="81"/>
        <v>0</v>
      </c>
    </row>
    <row r="367" spans="1:6" ht="12.75" customHeight="1" x14ac:dyDescent="0.2">
      <c r="A367" s="61">
        <v>4213</v>
      </c>
      <c r="B367" s="95" t="s">
        <v>676</v>
      </c>
      <c r="C367" s="62" t="s">
        <v>770</v>
      </c>
      <c r="D367" s="292"/>
      <c r="E367" s="292"/>
      <c r="F367" s="64" t="str">
        <f t="shared" si="81"/>
        <v>-</v>
      </c>
    </row>
    <row r="368" spans="1:6" ht="12.75" customHeight="1" x14ac:dyDescent="0.2">
      <c r="A368" s="61">
        <v>4214</v>
      </c>
      <c r="B368" s="95" t="s">
        <v>678</v>
      </c>
      <c r="C368" s="62" t="s">
        <v>771</v>
      </c>
      <c r="D368" s="292"/>
      <c r="E368" s="292"/>
      <c r="F368" s="64" t="str">
        <f t="shared" si="81"/>
        <v>-</v>
      </c>
    </row>
    <row r="369" spans="1:6" ht="12.75" customHeight="1" x14ac:dyDescent="0.2">
      <c r="A369" s="61">
        <v>422</v>
      </c>
      <c r="B369" s="95" t="s">
        <v>772</v>
      </c>
      <c r="C369" s="62" t="s">
        <v>773</v>
      </c>
      <c r="D369" s="63">
        <f t="shared" ref="D369:E369" si="101">SUM(D370:D377)</f>
        <v>99431</v>
      </c>
      <c r="E369" s="63">
        <f t="shared" si="101"/>
        <v>1133.1799999999998</v>
      </c>
      <c r="F369" s="64">
        <f t="shared" si="81"/>
        <v>1.1396646920980378</v>
      </c>
    </row>
    <row r="370" spans="1:6" ht="12.75" customHeight="1" x14ac:dyDescent="0.2">
      <c r="A370" s="61">
        <v>4221</v>
      </c>
      <c r="B370" s="95" t="s">
        <v>682</v>
      </c>
      <c r="C370" s="62" t="s">
        <v>774</v>
      </c>
      <c r="D370" s="292">
        <v>6845</v>
      </c>
      <c r="E370" s="292">
        <v>0</v>
      </c>
      <c r="F370" s="64">
        <f t="shared" si="81"/>
        <v>0</v>
      </c>
    </row>
    <row r="371" spans="1:6" ht="12.75" customHeight="1" x14ac:dyDescent="0.2">
      <c r="A371" s="61">
        <v>4222</v>
      </c>
      <c r="B371" s="95" t="s">
        <v>775</v>
      </c>
      <c r="C371" s="62" t="s">
        <v>776</v>
      </c>
      <c r="D371" s="292">
        <v>0</v>
      </c>
      <c r="E371" s="292">
        <v>547.17999999999995</v>
      </c>
      <c r="F371" s="64" t="str">
        <f t="shared" si="81"/>
        <v>-</v>
      </c>
    </row>
    <row r="372" spans="1:6" ht="12.75" customHeight="1" x14ac:dyDescent="0.2">
      <c r="A372" s="61">
        <v>4223</v>
      </c>
      <c r="B372" s="95" t="s">
        <v>686</v>
      </c>
      <c r="C372" s="62" t="s">
        <v>777</v>
      </c>
      <c r="D372" s="292"/>
      <c r="E372" s="292"/>
      <c r="F372" s="64" t="str">
        <f t="shared" si="81"/>
        <v>-</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v>92586</v>
      </c>
      <c r="E376" s="292">
        <v>586</v>
      </c>
      <c r="F376" s="64">
        <f t="shared" si="81"/>
        <v>0.63292506426457562</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0</v>
      </c>
      <c r="F378" s="64" t="str">
        <f t="shared" si="81"/>
        <v>-</v>
      </c>
    </row>
    <row r="379" spans="1:6" ht="12.75" customHeight="1" x14ac:dyDescent="0.2">
      <c r="A379" s="61">
        <v>4231</v>
      </c>
      <c r="B379" s="95" t="s">
        <v>700</v>
      </c>
      <c r="C379" s="62" t="s">
        <v>785</v>
      </c>
      <c r="D379" s="292"/>
      <c r="E379" s="292"/>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0</v>
      </c>
      <c r="E391" s="63">
        <f t="shared" si="105"/>
        <v>0</v>
      </c>
      <c r="F391" s="64" t="str">
        <f t="shared" si="81"/>
        <v>-</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c r="E393" s="292"/>
      <c r="F393" s="64" t="str">
        <f t="shared" si="81"/>
        <v>-</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98764</v>
      </c>
      <c r="E402" s="63">
        <f t="shared" si="109"/>
        <v>0</v>
      </c>
      <c r="F402" s="64">
        <f t="shared" si="81"/>
        <v>0</v>
      </c>
    </row>
    <row r="403" spans="1:6" ht="12.75" customHeight="1" x14ac:dyDescent="0.2">
      <c r="A403" s="61">
        <v>451</v>
      </c>
      <c r="B403" s="95" t="s">
        <v>819</v>
      </c>
      <c r="C403" s="62" t="s">
        <v>820</v>
      </c>
      <c r="D403" s="292"/>
      <c r="E403" s="292"/>
      <c r="F403" s="64" t="str">
        <f t="shared" si="81"/>
        <v>-</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v>98764</v>
      </c>
      <c r="E406" s="292">
        <v>0</v>
      </c>
      <c r="F406" s="64">
        <f t="shared" si="81"/>
        <v>0</v>
      </c>
    </row>
    <row r="407" spans="1:6" ht="12.75" customHeight="1" x14ac:dyDescent="0.2">
      <c r="A407" s="61" t="s">
        <v>616</v>
      </c>
      <c r="B407" s="95" t="s">
        <v>827</v>
      </c>
      <c r="C407" s="62" t="s">
        <v>828</v>
      </c>
      <c r="D407" s="63">
        <f t="shared" ref="D407:E407" si="110">IF(D298&gt;=D350,D298-D350,0)</f>
        <v>0</v>
      </c>
      <c r="E407" s="63">
        <f t="shared" si="110"/>
        <v>508841.08</v>
      </c>
      <c r="F407" s="64" t="str">
        <f t="shared" si="81"/>
        <v>-</v>
      </c>
    </row>
    <row r="408" spans="1:6" ht="12.75" customHeight="1" x14ac:dyDescent="0.2">
      <c r="A408" s="61" t="s">
        <v>616</v>
      </c>
      <c r="B408" s="95" t="s">
        <v>829</v>
      </c>
      <c r="C408" s="62" t="s">
        <v>830</v>
      </c>
      <c r="D408" s="63">
        <f t="shared" ref="D408:E408" si="111">IF(D350&gt;=D298,D350-D298,0)</f>
        <v>329690</v>
      </c>
      <c r="E408" s="63">
        <f t="shared" si="111"/>
        <v>0</v>
      </c>
      <c r="F408" s="64">
        <f t="shared" si="81"/>
        <v>0</v>
      </c>
    </row>
    <row r="409" spans="1:6" ht="12.75" customHeight="1" x14ac:dyDescent="0.2">
      <c r="A409" s="61">
        <v>92212</v>
      </c>
      <c r="B409" s="95" t="s">
        <v>831</v>
      </c>
      <c r="C409" s="62" t="s">
        <v>832</v>
      </c>
      <c r="D409" s="292"/>
      <c r="E409" s="292"/>
      <c r="F409" s="64" t="str">
        <f t="shared" si="81"/>
        <v>-</v>
      </c>
    </row>
    <row r="410" spans="1:6" ht="12.75" customHeight="1" x14ac:dyDescent="0.2">
      <c r="A410" s="61">
        <v>92222</v>
      </c>
      <c r="B410" s="95" t="s">
        <v>833</v>
      </c>
      <c r="C410" s="62" t="s">
        <v>834</v>
      </c>
      <c r="D410" s="292">
        <v>43134180</v>
      </c>
      <c r="E410" s="292">
        <v>5217257.12</v>
      </c>
      <c r="F410" s="64">
        <f t="shared" si="81"/>
        <v>12.09541277937821</v>
      </c>
    </row>
    <row r="411" spans="1:6" ht="12.75" customHeight="1" x14ac:dyDescent="0.2">
      <c r="A411" s="61">
        <v>97</v>
      </c>
      <c r="B411" s="95" t="s">
        <v>835</v>
      </c>
      <c r="C411" s="62" t="s">
        <v>836</v>
      </c>
      <c r="D411" s="292">
        <v>454117</v>
      </c>
      <c r="E411" s="292">
        <v>0</v>
      </c>
      <c r="F411" s="64">
        <f t="shared" si="81"/>
        <v>0</v>
      </c>
    </row>
    <row r="412" spans="1:6" ht="12.75" customHeight="1" x14ac:dyDescent="0.2">
      <c r="A412" s="61" t="s">
        <v>616</v>
      </c>
      <c r="B412" s="95" t="s">
        <v>837</v>
      </c>
      <c r="C412" s="62" t="s">
        <v>838</v>
      </c>
      <c r="D412" s="63">
        <f>D6+D298</f>
        <v>12118578</v>
      </c>
      <c r="E412" s="63">
        <f>E6+E298</f>
        <v>8762543.3900000006</v>
      </c>
      <c r="F412" s="64">
        <f t="shared" si="81"/>
        <v>72.306696297205832</v>
      </c>
    </row>
    <row r="413" spans="1:6" ht="12.75" customHeight="1" x14ac:dyDescent="0.2">
      <c r="A413" s="61" t="s">
        <v>616</v>
      </c>
      <c r="B413" s="95" t="s">
        <v>839</v>
      </c>
      <c r="C413" s="62" t="s">
        <v>840</v>
      </c>
      <c r="D413" s="63">
        <f t="shared" ref="D413:E413" si="112">D289+D350</f>
        <v>5111990</v>
      </c>
      <c r="E413" s="63">
        <f t="shared" si="112"/>
        <v>5412064.0800000001</v>
      </c>
      <c r="F413" s="64">
        <f t="shared" si="81"/>
        <v>105.87000522301491</v>
      </c>
    </row>
    <row r="414" spans="1:6" ht="12.75" customHeight="1" x14ac:dyDescent="0.2">
      <c r="A414" s="61" t="s">
        <v>616</v>
      </c>
      <c r="B414" s="95" t="s">
        <v>841</v>
      </c>
      <c r="C414" s="62" t="s">
        <v>842</v>
      </c>
      <c r="D414" s="63">
        <f t="shared" ref="D414:E414" si="113">IF(D412&gt;=D413,D412-D413,0)</f>
        <v>7006588</v>
      </c>
      <c r="E414" s="63">
        <f t="shared" si="113"/>
        <v>3350479.3100000005</v>
      </c>
      <c r="F414" s="64">
        <f t="shared" si="81"/>
        <v>47.818985646080527</v>
      </c>
    </row>
    <row r="415" spans="1:6" ht="12.75" customHeight="1" x14ac:dyDescent="0.2">
      <c r="A415" s="61" t="s">
        <v>616</v>
      </c>
      <c r="B415" s="95" t="s">
        <v>843</v>
      </c>
      <c r="C415" s="62" t="s">
        <v>844</v>
      </c>
      <c r="D415" s="63">
        <f t="shared" ref="D415:E415" si="114">IF(D413&gt;=D412,D413-D412,0)</f>
        <v>0</v>
      </c>
      <c r="E415" s="63">
        <f t="shared" si="114"/>
        <v>0</v>
      </c>
      <c r="F415" s="64" t="str">
        <f t="shared" si="81"/>
        <v>-</v>
      </c>
    </row>
    <row r="416" spans="1:6" ht="12.75" customHeight="1" x14ac:dyDescent="0.2">
      <c r="A416" s="73" t="s">
        <v>845</v>
      </c>
      <c r="B416" s="237" t="s">
        <v>846</v>
      </c>
      <c r="C416" s="74" t="s">
        <v>847</v>
      </c>
      <c r="D416" s="63">
        <f t="shared" ref="D416:E416" si="115">IF(D292-D293+D409-D410&gt;=0,D292-D293+D409-D410,0)</f>
        <v>7866502</v>
      </c>
      <c r="E416" s="63">
        <f t="shared" si="115"/>
        <v>9350579.8200000003</v>
      </c>
      <c r="F416" s="64">
        <f t="shared" si="81"/>
        <v>118.86579091952179</v>
      </c>
    </row>
    <row r="417" spans="1:6" ht="12.75" customHeight="1" x14ac:dyDescent="0.2">
      <c r="A417" s="73" t="s">
        <v>845</v>
      </c>
      <c r="B417" s="95" t="s">
        <v>848</v>
      </c>
      <c r="C417" s="74" t="s">
        <v>849</v>
      </c>
      <c r="D417" s="63">
        <f t="shared" ref="D417:E417" si="116">IF(D293-D292+D410-D409&gt;=0,D293-D292+D410-D409,0)</f>
        <v>0</v>
      </c>
      <c r="E417" s="63">
        <f t="shared" si="116"/>
        <v>0</v>
      </c>
      <c r="F417" s="64" t="str">
        <f t="shared" si="81"/>
        <v>-</v>
      </c>
    </row>
    <row r="418" spans="1:6" ht="12.75" customHeight="1" x14ac:dyDescent="0.2">
      <c r="A418" s="68" t="s">
        <v>850</v>
      </c>
      <c r="B418" s="98" t="s">
        <v>851</v>
      </c>
      <c r="C418" s="69" t="s">
        <v>852</v>
      </c>
      <c r="D418" s="75">
        <f t="shared" ref="D418:E418" si="117">D294+D411</f>
        <v>2086109</v>
      </c>
      <c r="E418" s="75">
        <f t="shared" si="117"/>
        <v>3542472.89</v>
      </c>
      <c r="F418" s="70">
        <f t="shared" si="81"/>
        <v>169.8124541910322</v>
      </c>
    </row>
    <row r="419" spans="1:6" s="91" customFormat="1" ht="20.100000000000001" customHeight="1" x14ac:dyDescent="0.2">
      <c r="A419" s="371" t="s">
        <v>853</v>
      </c>
      <c r="B419" s="372"/>
      <c r="C419" s="266"/>
      <c r="D419" s="71"/>
      <c r="E419" s="71"/>
      <c r="F419" s="72"/>
    </row>
    <row r="420" spans="1:6" ht="12.75" customHeight="1" x14ac:dyDescent="0.2">
      <c r="A420" s="61">
        <v>8</v>
      </c>
      <c r="B420" s="95" t="s">
        <v>854</v>
      </c>
      <c r="C420" s="62" t="s">
        <v>855</v>
      </c>
      <c r="D420" s="63">
        <f t="shared" ref="D420:E420" si="118">D421+D459+D472+D484+D515</f>
        <v>0</v>
      </c>
      <c r="E420" s="63">
        <f t="shared" si="118"/>
        <v>0</v>
      </c>
      <c r="F420" s="64" t="str">
        <f t="shared" ref="F420:F647" si="119">IF(D420&lt;&gt;0,IF(E420/D420&gt;=100,"&gt;&gt;100",E420/D420*100),"-")</f>
        <v>-</v>
      </c>
    </row>
    <row r="421" spans="1:6" ht="24" x14ac:dyDescent="0.2">
      <c r="A421" s="61">
        <v>81</v>
      </c>
      <c r="B421" s="282" t="s">
        <v>856</v>
      </c>
      <c r="C421" s="62" t="s">
        <v>857</v>
      </c>
      <c r="D421" s="63">
        <f t="shared" ref="D421:E421" si="120">D422+D427+D430+D434+D435+D442+D447+D455</f>
        <v>0</v>
      </c>
      <c r="E421" s="63">
        <f t="shared" si="120"/>
        <v>0</v>
      </c>
      <c r="F421" s="64" t="str">
        <f t="shared" si="119"/>
        <v>-</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0</v>
      </c>
      <c r="E427" s="63">
        <f t="shared" si="122"/>
        <v>0</v>
      </c>
      <c r="F427" s="64" t="str">
        <f t="shared" si="119"/>
        <v>-</v>
      </c>
    </row>
    <row r="428" spans="1:6" ht="24" x14ac:dyDescent="0.2">
      <c r="A428" s="61">
        <v>8121</v>
      </c>
      <c r="B428" s="237" t="s">
        <v>870</v>
      </c>
      <c r="C428" s="62" t="s">
        <v>871</v>
      </c>
      <c r="D428" s="292"/>
      <c r="E428" s="292"/>
      <c r="F428" s="64" t="str">
        <f t="shared" si="119"/>
        <v>-</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0</v>
      </c>
      <c r="E447" s="63">
        <f t="shared" si="126"/>
        <v>0</v>
      </c>
      <c r="F447" s="64" t="str">
        <f t="shared" si="119"/>
        <v>-</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292"/>
      <c r="E450" s="292"/>
      <c r="F450" s="64" t="str">
        <f t="shared" si="119"/>
        <v>-</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0</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0</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0</v>
      </c>
      <c r="E528" s="63">
        <f t="shared" si="148"/>
        <v>588224.39</v>
      </c>
      <c r="F528" s="64" t="str">
        <f t="shared" si="119"/>
        <v>-</v>
      </c>
    </row>
    <row r="529" spans="1:6" ht="24" x14ac:dyDescent="0.2">
      <c r="A529" s="61">
        <v>51</v>
      </c>
      <c r="B529" s="95" t="s">
        <v>1072</v>
      </c>
      <c r="C529" s="62" t="s">
        <v>1073</v>
      </c>
      <c r="D529" s="63">
        <f t="shared" ref="D529:E529" si="149">D530+D535+D538+D542+D543+D550+D555+D563</f>
        <v>0</v>
      </c>
      <c r="E529" s="63">
        <f t="shared" si="149"/>
        <v>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0</v>
      </c>
      <c r="E593" s="63">
        <f t="shared" si="167"/>
        <v>588224.39</v>
      </c>
      <c r="F593" s="64" t="str">
        <f t="shared" si="119"/>
        <v>-</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0</v>
      </c>
      <c r="E617" s="63">
        <f t="shared" si="173"/>
        <v>588224.39</v>
      </c>
      <c r="F617" s="64" t="str">
        <f t="shared" si="119"/>
        <v>-</v>
      </c>
    </row>
    <row r="618" spans="1:6" ht="12.75" customHeight="1" x14ac:dyDescent="0.2">
      <c r="A618" s="61">
        <v>5471</v>
      </c>
      <c r="B618" s="95" t="s">
        <v>1241</v>
      </c>
      <c r="C618" s="62" t="s">
        <v>1242</v>
      </c>
      <c r="D618" s="292">
        <v>0</v>
      </c>
      <c r="E618" s="292">
        <v>588224.39</v>
      </c>
      <c r="F618" s="64" t="str">
        <f t="shared" si="119"/>
        <v>-</v>
      </c>
    </row>
    <row r="619" spans="1:6" ht="12.75" customHeight="1" x14ac:dyDescent="0.2">
      <c r="A619" s="61">
        <v>5472</v>
      </c>
      <c r="B619" s="95" t="s">
        <v>1243</v>
      </c>
      <c r="C619" s="62" t="s">
        <v>1244</v>
      </c>
      <c r="D619" s="292"/>
      <c r="E619" s="292"/>
      <c r="F619" s="64" t="str">
        <f t="shared" si="119"/>
        <v>-</v>
      </c>
    </row>
    <row r="620" spans="1:6" ht="12.75" customHeight="1" x14ac:dyDescent="0.2">
      <c r="A620" s="61">
        <v>5473</v>
      </c>
      <c r="B620" s="95" t="s">
        <v>1245</v>
      </c>
      <c r="C620" s="62" t="s">
        <v>1246</v>
      </c>
      <c r="D620" s="292"/>
      <c r="E620" s="292"/>
      <c r="F620" s="64" t="str">
        <f t="shared" si="119"/>
        <v>-</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588224.39</v>
      </c>
      <c r="F636" s="64" t="str">
        <f t="shared" si="119"/>
        <v>-</v>
      </c>
    </row>
    <row r="637" spans="1:6" ht="12.75" customHeight="1" x14ac:dyDescent="0.2">
      <c r="A637" s="61">
        <v>92213</v>
      </c>
      <c r="B637" s="95" t="s">
        <v>1279</v>
      </c>
      <c r="C637" s="62" t="s">
        <v>1280</v>
      </c>
      <c r="D637" s="292">
        <v>0</v>
      </c>
      <c r="E637" s="292">
        <v>588224.39</v>
      </c>
      <c r="F637" s="64" t="str">
        <f t="shared" si="119"/>
        <v>-</v>
      </c>
    </row>
    <row r="638" spans="1:6" ht="12.75" customHeight="1" x14ac:dyDescent="0.2">
      <c r="A638" s="61">
        <v>92223</v>
      </c>
      <c r="B638" s="95" t="s">
        <v>1281</v>
      </c>
      <c r="C638" s="62" t="s">
        <v>1282</v>
      </c>
      <c r="D638" s="292">
        <v>233740</v>
      </c>
      <c r="E638" s="292">
        <v>0</v>
      </c>
      <c r="F638" s="64">
        <f t="shared" si="119"/>
        <v>0</v>
      </c>
    </row>
    <row r="639" spans="1:6" ht="12.75" customHeight="1" x14ac:dyDescent="0.2">
      <c r="A639" s="61" t="s">
        <v>616</v>
      </c>
      <c r="B639" s="95" t="s">
        <v>1283</v>
      </c>
      <c r="C639" s="62" t="s">
        <v>1284</v>
      </c>
      <c r="D639" s="63">
        <f t="shared" ref="D639:E639" si="180">D412+D420</f>
        <v>12118578</v>
      </c>
      <c r="E639" s="63">
        <f t="shared" si="180"/>
        <v>8762543.3900000006</v>
      </c>
      <c r="F639" s="64">
        <f t="shared" si="119"/>
        <v>72.306696297205832</v>
      </c>
    </row>
    <row r="640" spans="1:6" ht="12.75" customHeight="1" x14ac:dyDescent="0.2">
      <c r="A640" s="61" t="s">
        <v>616</v>
      </c>
      <c r="B640" s="95" t="s">
        <v>1285</v>
      </c>
      <c r="C640" s="62" t="s">
        <v>1286</v>
      </c>
      <c r="D640" s="63">
        <f t="shared" ref="D640:E640" si="181">D413+D528</f>
        <v>5111990</v>
      </c>
      <c r="E640" s="63">
        <f t="shared" si="181"/>
        <v>6000288.4699999997</v>
      </c>
      <c r="F640" s="64">
        <f t="shared" si="119"/>
        <v>117.37676462590889</v>
      </c>
    </row>
    <row r="641" spans="1:6" ht="12.75" customHeight="1" x14ac:dyDescent="0.2">
      <c r="A641" s="61" t="s">
        <v>616</v>
      </c>
      <c r="B641" s="95" t="s">
        <v>1287</v>
      </c>
      <c r="C641" s="62" t="s">
        <v>1288</v>
      </c>
      <c r="D641" s="63">
        <f t="shared" ref="D641:E641" si="182">IF(D639&gt;=D640,D639-D640,0)</f>
        <v>7006588</v>
      </c>
      <c r="E641" s="63">
        <f t="shared" si="182"/>
        <v>2762254.9200000009</v>
      </c>
      <c r="F641" s="64">
        <f t="shared" si="119"/>
        <v>39.423681255412774</v>
      </c>
    </row>
    <row r="642" spans="1:6" ht="12.75" customHeight="1" x14ac:dyDescent="0.2">
      <c r="A642" s="61" t="s">
        <v>616</v>
      </c>
      <c r="B642" s="95" t="s">
        <v>1289</v>
      </c>
      <c r="C642" s="62" t="s">
        <v>1290</v>
      </c>
      <c r="D642" s="63">
        <f t="shared" ref="D642:E642" si="183">IF(D640&gt;=D639,D640-D639,0)</f>
        <v>0</v>
      </c>
      <c r="E642" s="63">
        <f t="shared" si="183"/>
        <v>0</v>
      </c>
      <c r="F642" s="64" t="str">
        <f t="shared" si="119"/>
        <v>-</v>
      </c>
    </row>
    <row r="643" spans="1:6" ht="24" x14ac:dyDescent="0.2">
      <c r="A643" s="73" t="s">
        <v>1291</v>
      </c>
      <c r="B643" s="95" t="s">
        <v>1292</v>
      </c>
      <c r="C643" s="74" t="s">
        <v>1291</v>
      </c>
      <c r="D643" s="63">
        <f t="shared" ref="D643:E643" si="184">IF(D416-D417+D637-D638&gt;=0,D416-D417+D637-D638,0)</f>
        <v>7632762</v>
      </c>
      <c r="E643" s="63">
        <f t="shared" si="184"/>
        <v>9938804.2100000009</v>
      </c>
      <c r="F643" s="64">
        <f t="shared" si="119"/>
        <v>130.2124212703082</v>
      </c>
    </row>
    <row r="644" spans="1:6" ht="24" x14ac:dyDescent="0.2">
      <c r="A644" s="73" t="s">
        <v>1293</v>
      </c>
      <c r="B644" s="95" t="s">
        <v>1294</v>
      </c>
      <c r="C644" s="74" t="s">
        <v>1293</v>
      </c>
      <c r="D644" s="63">
        <f t="shared" ref="D644:E644" si="185">IF(D417-D416+D638-D637&gt;=0,D417-D416+D638-D637,0)</f>
        <v>0</v>
      </c>
      <c r="E644" s="63">
        <f t="shared" si="185"/>
        <v>0</v>
      </c>
      <c r="F644" s="64" t="str">
        <f t="shared" si="119"/>
        <v>-</v>
      </c>
    </row>
    <row r="645" spans="1:6" ht="24" x14ac:dyDescent="0.2">
      <c r="A645" s="61" t="s">
        <v>616</v>
      </c>
      <c r="B645" s="95" t="s">
        <v>1295</v>
      </c>
      <c r="C645" s="62" t="s">
        <v>1296</v>
      </c>
      <c r="D645" s="63">
        <f t="shared" ref="D645:E645" si="186">IF(D641+D643-D642-D644&gt;=0,D641+D643-D642-D644,0)</f>
        <v>14639350</v>
      </c>
      <c r="E645" s="63">
        <f t="shared" si="186"/>
        <v>12701059.130000003</v>
      </c>
      <c r="F645" s="64">
        <f t="shared" si="119"/>
        <v>86.759720411083833</v>
      </c>
    </row>
    <row r="646" spans="1:6" ht="24" x14ac:dyDescent="0.2">
      <c r="A646" s="61" t="s">
        <v>616</v>
      </c>
      <c r="B646" s="95" t="s">
        <v>1297</v>
      </c>
      <c r="C646" s="62" t="s">
        <v>1298</v>
      </c>
      <c r="D646" s="63">
        <f t="shared" ref="D646:E646" si="187">IF(D642+D644-D641-D643&gt;=0,D642+D644-D641-D643,0)</f>
        <v>0</v>
      </c>
      <c r="E646" s="63">
        <f t="shared" si="187"/>
        <v>0</v>
      </c>
      <c r="F646" s="64" t="str">
        <f t="shared" si="119"/>
        <v>-</v>
      </c>
    </row>
    <row r="647" spans="1:6" ht="24" x14ac:dyDescent="0.2">
      <c r="A647" s="68" t="s">
        <v>1299</v>
      </c>
      <c r="B647" s="283" t="s">
        <v>1300</v>
      </c>
      <c r="C647" s="69" t="s">
        <v>1299</v>
      </c>
      <c r="D647" s="293">
        <v>318480</v>
      </c>
      <c r="E647" s="293">
        <v>307149.25</v>
      </c>
      <c r="F647" s="70">
        <f t="shared" si="119"/>
        <v>96.442241271037432</v>
      </c>
    </row>
    <row r="648" spans="1:6" s="91" customFormat="1" ht="20.100000000000001" customHeight="1" x14ac:dyDescent="0.2">
      <c r="A648" s="371" t="s">
        <v>1301</v>
      </c>
      <c r="B648" s="372"/>
      <c r="C648" s="266"/>
      <c r="D648" s="71"/>
      <c r="E648" s="71"/>
      <c r="F648" s="72"/>
    </row>
    <row r="649" spans="1:6" ht="12.75" customHeight="1" x14ac:dyDescent="0.2">
      <c r="A649" s="61">
        <v>11</v>
      </c>
      <c r="B649" s="95" t="s">
        <v>1302</v>
      </c>
      <c r="C649" s="62" t="s">
        <v>1303</v>
      </c>
      <c r="D649" s="292">
        <v>15673878</v>
      </c>
      <c r="E649" s="292">
        <v>17445100.129999999</v>
      </c>
      <c r="F649" s="64">
        <f t="shared" ref="F649:F723" si="188">IF(D649&lt;&gt;0,IF(E649/D649&gt;=100,"&gt;&gt;100",E649/D649*100),"-")</f>
        <v>111.30047158718472</v>
      </c>
    </row>
    <row r="650" spans="1:6" ht="12.75" customHeight="1" x14ac:dyDescent="0.2">
      <c r="A650" s="61" t="s">
        <v>1304</v>
      </c>
      <c r="B650" s="95" t="s">
        <v>1305</v>
      </c>
      <c r="C650" s="62" t="s">
        <v>1304</v>
      </c>
      <c r="D650" s="292">
        <v>12194032</v>
      </c>
      <c r="E650" s="292">
        <v>9513455.2699999996</v>
      </c>
      <c r="F650" s="64">
        <f t="shared" si="188"/>
        <v>78.017306088748981</v>
      </c>
    </row>
    <row r="651" spans="1:6" ht="12.75" customHeight="1" x14ac:dyDescent="0.2">
      <c r="A651" s="61" t="s">
        <v>1306</v>
      </c>
      <c r="B651" s="95" t="s">
        <v>1307</v>
      </c>
      <c r="C651" s="62" t="s">
        <v>1306</v>
      </c>
      <c r="D651" s="292">
        <v>6058195</v>
      </c>
      <c r="E651" s="292">
        <v>6760950.4000000004</v>
      </c>
      <c r="F651" s="64">
        <f t="shared" si="188"/>
        <v>111.60007890138894</v>
      </c>
    </row>
    <row r="652" spans="1:6" ht="24" x14ac:dyDescent="0.2">
      <c r="A652" s="61">
        <v>11</v>
      </c>
      <c r="B652" s="95" t="s">
        <v>1308</v>
      </c>
      <c r="C652" s="62" t="s">
        <v>1309</v>
      </c>
      <c r="D652" s="63">
        <f t="shared" ref="D652:E652" si="189">+D649+D650-D651</f>
        <v>21809715</v>
      </c>
      <c r="E652" s="63">
        <f t="shared" si="189"/>
        <v>20197605</v>
      </c>
      <c r="F652" s="64">
        <f t="shared" si="188"/>
        <v>92.608294056112157</v>
      </c>
    </row>
    <row r="653" spans="1:6" ht="24" x14ac:dyDescent="0.2">
      <c r="A653" s="61" t="s">
        <v>616</v>
      </c>
      <c r="B653" s="95" t="s">
        <v>1310</v>
      </c>
      <c r="C653" s="62" t="s">
        <v>1311</v>
      </c>
      <c r="D653" s="316">
        <v>40</v>
      </c>
      <c r="E653" s="316">
        <v>25</v>
      </c>
      <c r="F653" s="64">
        <f t="shared" si="188"/>
        <v>62.5</v>
      </c>
    </row>
    <row r="654" spans="1:6" ht="24" x14ac:dyDescent="0.2">
      <c r="A654" s="61" t="s">
        <v>616</v>
      </c>
      <c r="B654" s="95" t="s">
        <v>1312</v>
      </c>
      <c r="C654" s="62" t="s">
        <v>1313</v>
      </c>
      <c r="D654" s="316"/>
      <c r="E654" s="316"/>
      <c r="F654" s="64" t="str">
        <f t="shared" si="188"/>
        <v>-</v>
      </c>
    </row>
    <row r="655" spans="1:6" ht="12.75" customHeight="1" x14ac:dyDescent="0.2">
      <c r="A655" s="61" t="s">
        <v>616</v>
      </c>
      <c r="B655" s="95" t="s">
        <v>1314</v>
      </c>
      <c r="C655" s="62" t="s">
        <v>1315</v>
      </c>
      <c r="D655" s="316">
        <v>40</v>
      </c>
      <c r="E655" s="316">
        <v>25</v>
      </c>
      <c r="F655" s="64">
        <f t="shared" si="188"/>
        <v>62.5</v>
      </c>
    </row>
    <row r="656" spans="1:6" ht="12.75" customHeight="1" x14ac:dyDescent="0.2">
      <c r="A656" s="61" t="s">
        <v>616</v>
      </c>
      <c r="B656" s="95" t="s">
        <v>1316</v>
      </c>
      <c r="C656" s="62" t="s">
        <v>1317</v>
      </c>
      <c r="D656" s="316"/>
      <c r="E656" s="316"/>
      <c r="F656" s="64" t="str">
        <f t="shared" si="188"/>
        <v>-</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v>18453</v>
      </c>
      <c r="E658" s="292">
        <v>18003.02</v>
      </c>
      <c r="F658" s="64">
        <f t="shared" si="188"/>
        <v>97.561480518072941</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v>2221</v>
      </c>
      <c r="E660" s="292">
        <v>431.48</v>
      </c>
      <c r="F660" s="64">
        <f t="shared" si="188"/>
        <v>19.427285006753717</v>
      </c>
    </row>
    <row r="661" spans="1:6" ht="12.75" customHeight="1" x14ac:dyDescent="0.2">
      <c r="A661" s="61">
        <v>63311</v>
      </c>
      <c r="B661" s="95" t="s">
        <v>1327</v>
      </c>
      <c r="C661" s="62" t="s">
        <v>1328</v>
      </c>
      <c r="D661" s="292">
        <v>2917986</v>
      </c>
      <c r="E661" s="292">
        <v>2758567.02</v>
      </c>
      <c r="F661" s="64">
        <f t="shared" si="188"/>
        <v>94.536677694821009</v>
      </c>
    </row>
    <row r="662" spans="1:6" ht="12.75" customHeight="1" x14ac:dyDescent="0.2">
      <c r="A662" s="61">
        <v>63312</v>
      </c>
      <c r="B662" s="95" t="s">
        <v>1329</v>
      </c>
      <c r="C662" s="62" t="s">
        <v>1330</v>
      </c>
      <c r="D662" s="292"/>
      <c r="E662" s="292"/>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c r="F664" s="64" t="str">
        <f t="shared" si="188"/>
        <v>-</v>
      </c>
    </row>
    <row r="665" spans="1:6" ht="12.75" customHeight="1" x14ac:dyDescent="0.2">
      <c r="A665" s="61">
        <v>63321</v>
      </c>
      <c r="B665" s="95" t="s">
        <v>1335</v>
      </c>
      <c r="C665" s="62" t="s">
        <v>1336</v>
      </c>
      <c r="D665" s="292"/>
      <c r="E665" s="292"/>
      <c r="F665" s="64" t="str">
        <f t="shared" si="188"/>
        <v>-</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c r="F670" s="64" t="str">
        <f t="shared" si="188"/>
        <v>-</v>
      </c>
    </row>
    <row r="671" spans="1:6" ht="24" x14ac:dyDescent="0.2">
      <c r="A671" s="61">
        <v>63416</v>
      </c>
      <c r="B671" s="237" t="s">
        <v>1347</v>
      </c>
      <c r="C671" s="62" t="s">
        <v>1348</v>
      </c>
      <c r="D671" s="292"/>
      <c r="E671" s="292"/>
      <c r="F671" s="64" t="str">
        <f t="shared" si="188"/>
        <v>-</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c r="E676" s="292"/>
      <c r="F676" s="64" t="str">
        <f t="shared" si="188"/>
        <v>-</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v>351917</v>
      </c>
      <c r="E694" s="292">
        <v>0</v>
      </c>
      <c r="F694" s="64">
        <f t="shared" si="188"/>
        <v>0</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v>3647329</v>
      </c>
      <c r="E698" s="292">
        <v>0</v>
      </c>
      <c r="F698" s="64">
        <f t="shared" si="188"/>
        <v>0</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292"/>
      <c r="E705" s="292"/>
      <c r="F705" s="64" t="str">
        <f t="shared" si="188"/>
        <v>-</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c r="E710" s="292"/>
      <c r="F710" s="64" t="str">
        <f t="shared" si="188"/>
        <v>-</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v>39658</v>
      </c>
      <c r="E716" s="292">
        <v>0</v>
      </c>
      <c r="F716" s="64">
        <f t="shared" si="188"/>
        <v>0</v>
      </c>
    </row>
    <row r="717" spans="1:6" ht="12.75" customHeight="1" x14ac:dyDescent="0.2">
      <c r="A717" s="61">
        <v>31215</v>
      </c>
      <c r="B717" s="95" t="s">
        <v>1421</v>
      </c>
      <c r="C717" s="62" t="s">
        <v>1422</v>
      </c>
      <c r="D717" s="292">
        <v>12500</v>
      </c>
      <c r="E717" s="292">
        <v>3000</v>
      </c>
      <c r="F717" s="64">
        <f t="shared" si="188"/>
        <v>24</v>
      </c>
    </row>
    <row r="718" spans="1:6" ht="12.75" customHeight="1" x14ac:dyDescent="0.2">
      <c r="A718" s="61">
        <v>32121</v>
      </c>
      <c r="B718" s="95" t="s">
        <v>1423</v>
      </c>
      <c r="C718" s="62" t="s">
        <v>1424</v>
      </c>
      <c r="D718" s="292">
        <v>38929</v>
      </c>
      <c r="E718" s="292">
        <v>17616</v>
      </c>
      <c r="F718" s="64">
        <f t="shared" si="188"/>
        <v>45.251611908859715</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v>4881</v>
      </c>
      <c r="E720" s="292">
        <v>0</v>
      </c>
      <c r="F720" s="64">
        <f t="shared" si="188"/>
        <v>0</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v>0</v>
      </c>
      <c r="E722" s="292">
        <v>27353.67</v>
      </c>
      <c r="F722" s="64" t="str">
        <f t="shared" si="188"/>
        <v>-</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v>12357</v>
      </c>
      <c r="E725" s="292">
        <v>36471.519999999997</v>
      </c>
      <c r="F725" s="64">
        <f t="shared" ref="F725:F982" si="190">IF(D725&lt;&gt;0,IF(E725/D725&gt;=100,"&gt;&gt;100",E725/D725*100),"-")</f>
        <v>295.14866067815808</v>
      </c>
    </row>
    <row r="726" spans="1:6" ht="12.75" customHeight="1" x14ac:dyDescent="0.2">
      <c r="A726" s="61" t="s">
        <v>1439</v>
      </c>
      <c r="B726" s="95" t="s">
        <v>1440</v>
      </c>
      <c r="C726" s="62" t="s">
        <v>1439</v>
      </c>
      <c r="D726" s="292">
        <v>1120</v>
      </c>
      <c r="E726" s="292">
        <v>0</v>
      </c>
      <c r="F726" s="64">
        <f t="shared" si="190"/>
        <v>0</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c r="E742" s="292"/>
      <c r="F742" s="64" t="str">
        <f t="shared" si="190"/>
        <v>-</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292"/>
      <c r="E751" s="292"/>
      <c r="F751" s="64" t="str">
        <f t="shared" si="190"/>
        <v>-</v>
      </c>
    </row>
    <row r="752" spans="1:6" ht="12.75" customHeight="1" x14ac:dyDescent="0.2">
      <c r="A752" s="61">
        <v>34282</v>
      </c>
      <c r="B752" s="95" t="s">
        <v>1491</v>
      </c>
      <c r="C752" s="62" t="s">
        <v>1492</v>
      </c>
      <c r="D752" s="292"/>
      <c r="E752" s="292"/>
      <c r="F752" s="64" t="str">
        <f t="shared" si="190"/>
        <v>-</v>
      </c>
    </row>
    <row r="753" spans="1:6" ht="12.75" customHeight="1" x14ac:dyDescent="0.2">
      <c r="A753" s="61">
        <v>34283</v>
      </c>
      <c r="B753" s="95" t="s">
        <v>1493</v>
      </c>
      <c r="C753" s="62" t="s">
        <v>1494</v>
      </c>
      <c r="D753" s="292"/>
      <c r="E753" s="292"/>
      <c r="F753" s="64" t="str">
        <f t="shared" si="190"/>
        <v>-</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v>8500</v>
      </c>
      <c r="E759" s="292">
        <v>8850</v>
      </c>
      <c r="F759" s="64">
        <f t="shared" si="190"/>
        <v>104.11764705882354</v>
      </c>
    </row>
    <row r="760" spans="1:6" ht="12.75" customHeight="1" x14ac:dyDescent="0.2">
      <c r="A760" s="61">
        <v>35232</v>
      </c>
      <c r="B760" s="95" t="s">
        <v>1507</v>
      </c>
      <c r="C760" s="62" t="s">
        <v>1508</v>
      </c>
      <c r="D760" s="292">
        <v>3037</v>
      </c>
      <c r="E760" s="292">
        <v>12000</v>
      </c>
      <c r="F760" s="64">
        <f t="shared" si="190"/>
        <v>395.12676983865657</v>
      </c>
    </row>
    <row r="761" spans="1:6" ht="12.75" customHeight="1" x14ac:dyDescent="0.2">
      <c r="A761" s="61">
        <v>36313</v>
      </c>
      <c r="B761" s="95" t="s">
        <v>1509</v>
      </c>
      <c r="C761" s="62" t="s">
        <v>1510</v>
      </c>
      <c r="D761" s="292"/>
      <c r="E761" s="292"/>
      <c r="F761" s="64" t="str">
        <f t="shared" si="190"/>
        <v>-</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c r="E769" s="292"/>
      <c r="F769" s="64" t="str">
        <f t="shared" si="190"/>
        <v>-</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v>40129</v>
      </c>
      <c r="E816" s="292">
        <v>48362.33</v>
      </c>
      <c r="F816" s="64">
        <f t="shared" si="190"/>
        <v>120.51715716813278</v>
      </c>
    </row>
    <row r="817" spans="1:6" ht="12.75" customHeight="1" x14ac:dyDescent="0.2">
      <c r="A817" s="61" t="s">
        <v>1621</v>
      </c>
      <c r="B817" s="95" t="s">
        <v>1622</v>
      </c>
      <c r="C817" s="62" t="s">
        <v>1621</v>
      </c>
      <c r="D817" s="292"/>
      <c r="E817" s="292"/>
      <c r="F817" s="64" t="str">
        <f t="shared" si="190"/>
        <v>-</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v>5600</v>
      </c>
      <c r="E819" s="292">
        <v>63200</v>
      </c>
      <c r="F819" s="64">
        <f t="shared" si="190"/>
        <v>1128.5714285714287</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c r="E821" s="292"/>
      <c r="F821" s="64" t="str">
        <f t="shared" si="190"/>
        <v>-</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v>0</v>
      </c>
      <c r="E823" s="292">
        <v>91800</v>
      </c>
      <c r="F823" s="64" t="str">
        <f t="shared" si="190"/>
        <v>-</v>
      </c>
    </row>
    <row r="824" spans="1:6" ht="12.75" customHeight="1" x14ac:dyDescent="0.2">
      <c r="A824" s="61">
        <v>37221</v>
      </c>
      <c r="B824" s="95" t="s">
        <v>1635</v>
      </c>
      <c r="C824" s="62" t="s">
        <v>1636</v>
      </c>
      <c r="D824" s="292">
        <v>14108</v>
      </c>
      <c r="E824" s="292">
        <v>20568</v>
      </c>
      <c r="F824" s="64">
        <f t="shared" si="190"/>
        <v>145.78962290898781</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c r="E826" s="292"/>
      <c r="F826" s="64" t="str">
        <f t="shared" si="190"/>
        <v>-</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c r="E828" s="292"/>
      <c r="F828" s="64" t="str">
        <f t="shared" si="190"/>
        <v>-</v>
      </c>
    </row>
    <row r="829" spans="1:6" ht="12.75" customHeight="1" x14ac:dyDescent="0.2">
      <c r="A829" s="61">
        <v>38117</v>
      </c>
      <c r="B829" s="95" t="s">
        <v>1644</v>
      </c>
      <c r="C829" s="62" t="s">
        <v>1645</v>
      </c>
      <c r="D829" s="292"/>
      <c r="E829" s="292"/>
      <c r="F829" s="64" t="str">
        <f t="shared" si="190"/>
        <v>-</v>
      </c>
    </row>
    <row r="830" spans="1:6" ht="12.75" customHeight="1" x14ac:dyDescent="0.2">
      <c r="A830" s="61">
        <v>38612</v>
      </c>
      <c r="B830" s="95" t="s">
        <v>1646</v>
      </c>
      <c r="C830" s="62" t="s">
        <v>1647</v>
      </c>
      <c r="D830" s="292"/>
      <c r="E830" s="292"/>
      <c r="F830" s="64" t="str">
        <f t="shared" si="190"/>
        <v>-</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292"/>
      <c r="E846" s="292"/>
      <c r="F846" s="64" t="str">
        <f t="shared" si="190"/>
        <v>-</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292"/>
      <c r="E864" s="292"/>
      <c r="F864" s="64" t="str">
        <f t="shared" si="190"/>
        <v>-</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v>0</v>
      </c>
      <c r="E968" s="292">
        <v>588224.39</v>
      </c>
      <c r="F968" s="64" t="str">
        <f t="shared" si="190"/>
        <v>-</v>
      </c>
    </row>
    <row r="969" spans="1:6" ht="12.75" customHeight="1" x14ac:dyDescent="0.2">
      <c r="A969" s="61">
        <v>54712</v>
      </c>
      <c r="B969" s="95" t="s">
        <v>1924</v>
      </c>
      <c r="C969" s="62" t="s">
        <v>1925</v>
      </c>
      <c r="D969" s="292"/>
      <c r="E969" s="292"/>
      <c r="F969" s="64" t="str">
        <f t="shared" si="190"/>
        <v>-</v>
      </c>
    </row>
    <row r="970" spans="1:6" ht="12.75" customHeight="1" x14ac:dyDescent="0.2">
      <c r="A970" s="61">
        <v>54721</v>
      </c>
      <c r="B970" s="95" t="s">
        <v>1926</v>
      </c>
      <c r="C970" s="62" t="s">
        <v>1927</v>
      </c>
      <c r="D970" s="292"/>
      <c r="E970" s="292"/>
      <c r="F970" s="64" t="str">
        <f t="shared" si="190"/>
        <v>-</v>
      </c>
    </row>
    <row r="971" spans="1:6" ht="12.75" customHeight="1" x14ac:dyDescent="0.2">
      <c r="A971" s="61">
        <v>54722</v>
      </c>
      <c r="B971" s="95" t="s">
        <v>1928</v>
      </c>
      <c r="C971" s="62" t="s">
        <v>1929</v>
      </c>
      <c r="D971" s="292"/>
      <c r="E971" s="292"/>
      <c r="F971" s="64" t="str">
        <f t="shared" si="190"/>
        <v>-</v>
      </c>
    </row>
    <row r="972" spans="1:6" ht="12.75" customHeight="1" x14ac:dyDescent="0.2">
      <c r="A972" s="61">
        <v>54731</v>
      </c>
      <c r="B972" s="95" t="s">
        <v>1930</v>
      </c>
      <c r="C972" s="62" t="s">
        <v>1931</v>
      </c>
      <c r="D972" s="292"/>
      <c r="E972" s="292"/>
      <c r="F972" s="64" t="str">
        <f t="shared" si="190"/>
        <v>-</v>
      </c>
    </row>
    <row r="973" spans="1:6" ht="12.75" customHeight="1" x14ac:dyDescent="0.2">
      <c r="A973" s="61">
        <v>54732</v>
      </c>
      <c r="B973" s="95" t="s">
        <v>1932</v>
      </c>
      <c r="C973" s="62" t="s">
        <v>1933</v>
      </c>
      <c r="D973" s="292"/>
      <c r="E973" s="292"/>
      <c r="F973" s="64" t="str">
        <f t="shared" si="190"/>
        <v>-</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2" t="s">
        <v>1952</v>
      </c>
      <c r="B983" s="363"/>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0"/>
      <c r="E994" s="361"/>
      <c r="F994" s="87"/>
    </row>
    <row r="995" spans="1:6" ht="15" customHeight="1" x14ac:dyDescent="0.2">
      <c r="A995" s="233"/>
      <c r="B995" s="258"/>
      <c r="C995" s="268"/>
      <c r="D995" s="360"/>
      <c r="E995" s="361"/>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1" fitToHeight="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8" width="14.42578125" style="109" customWidth="1"/>
    <col min="29" max="16384" width="14.42578125" style="109"/>
  </cols>
  <sheetData>
    <row r="1" spans="1:25" s="59" customFormat="1" ht="15" customHeight="1" x14ac:dyDescent="0.2">
      <c r="A1" s="373" t="s">
        <v>56</v>
      </c>
      <c r="B1" s="370"/>
      <c r="C1" s="374" t="s">
        <v>1974</v>
      </c>
      <c r="D1" s="365"/>
      <c r="E1" s="365"/>
      <c r="F1" s="366"/>
      <c r="G1" s="58"/>
      <c r="H1" s="58"/>
      <c r="I1" s="58"/>
      <c r="J1" s="58"/>
      <c r="K1" s="58"/>
      <c r="L1" s="58"/>
      <c r="M1" s="58"/>
      <c r="N1" s="58"/>
      <c r="O1" s="58"/>
      <c r="P1" s="58"/>
      <c r="Q1" s="58"/>
      <c r="R1" s="58"/>
      <c r="S1" s="58"/>
      <c r="T1" s="58"/>
      <c r="U1" s="58"/>
      <c r="V1" s="58"/>
      <c r="W1" s="58"/>
      <c r="X1" s="58"/>
    </row>
    <row r="2" spans="1:25" ht="50.1" customHeight="1" x14ac:dyDescent="0.25">
      <c r="A2" s="375" t="s">
        <v>40</v>
      </c>
      <c r="B2" s="376"/>
      <c r="C2" s="376"/>
      <c r="D2" s="376"/>
      <c r="E2" s="376"/>
      <c r="F2" s="376"/>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1" t="s">
        <v>1977</v>
      </c>
      <c r="B5" s="372"/>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1" t="s">
        <v>2276</v>
      </c>
      <c r="B174" s="372"/>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7" t="s">
        <v>1301</v>
      </c>
      <c r="B261" s="372"/>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9" width="14.42578125" style="77" customWidth="1"/>
    <col min="30" max="16384" width="14.42578125" style="77"/>
  </cols>
  <sheetData>
    <row r="1" spans="1:25" s="59" customFormat="1" ht="15" customHeight="1" x14ac:dyDescent="0.2">
      <c r="A1" s="369" t="s">
        <v>56</v>
      </c>
      <c r="B1" s="378"/>
      <c r="C1" s="364" t="s">
        <v>2544</v>
      </c>
      <c r="D1" s="365"/>
      <c r="E1" s="365"/>
      <c r="F1" s="366"/>
      <c r="G1" s="58"/>
      <c r="H1" s="58"/>
      <c r="I1" s="58"/>
      <c r="J1" s="58"/>
      <c r="K1" s="58"/>
      <c r="L1" s="58"/>
      <c r="M1" s="58"/>
      <c r="N1" s="58"/>
      <c r="O1" s="58"/>
      <c r="P1" s="58"/>
      <c r="Q1" s="58"/>
      <c r="R1" s="58"/>
      <c r="S1" s="58"/>
      <c r="T1" s="58"/>
      <c r="U1" s="58"/>
      <c r="V1" s="58"/>
      <c r="W1" s="58"/>
      <c r="X1" s="58"/>
      <c r="Y1" s="58"/>
    </row>
    <row r="2" spans="1:25" ht="50.1" customHeight="1" x14ac:dyDescent="0.25">
      <c r="A2" s="379" t="s">
        <v>2545</v>
      </c>
      <c r="B2" s="380"/>
      <c r="C2" s="380"/>
      <c r="D2" s="380"/>
      <c r="E2" s="380"/>
      <c r="F2" s="380"/>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1"/>
      <c r="E143" s="382"/>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3" t="s">
        <v>56</v>
      </c>
      <c r="B1" s="384"/>
      <c r="C1" s="385" t="s">
        <v>2798</v>
      </c>
      <c r="D1" s="386"/>
      <c r="E1" s="387"/>
      <c r="F1" s="4"/>
      <c r="G1" s="4"/>
      <c r="H1" s="4"/>
      <c r="I1" s="4"/>
      <c r="J1" s="4"/>
      <c r="K1" s="4"/>
      <c r="L1" s="4"/>
      <c r="M1" s="4"/>
      <c r="N1" s="4"/>
      <c r="O1" s="4"/>
      <c r="P1" s="4"/>
      <c r="Q1" s="4"/>
      <c r="R1" s="4"/>
      <c r="S1" s="4"/>
      <c r="T1" s="4"/>
      <c r="U1" s="4"/>
      <c r="V1" s="4"/>
    </row>
    <row r="2" spans="1:25" ht="50.1" customHeight="1" x14ac:dyDescent="0.2">
      <c r="A2" s="388" t="s">
        <v>2799</v>
      </c>
      <c r="B2" s="389"/>
      <c r="C2" s="389"/>
      <c r="D2" s="389"/>
      <c r="E2" s="389"/>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0"/>
      <c r="E51" s="389"/>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workbookViewId="0">
      <pane ySplit="1" topLeftCell="A38" activePane="bottomLeft" state="frozen"/>
      <selection pane="bottomLeft" activeCell="D22" sqref="D22"/>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3" t="s">
        <v>56</v>
      </c>
      <c r="B1" s="391"/>
      <c r="C1" s="392" t="s">
        <v>2870</v>
      </c>
      <c r="D1" s="387"/>
      <c r="E1" s="4"/>
      <c r="F1" s="4"/>
      <c r="G1" s="4"/>
      <c r="H1" s="4"/>
      <c r="I1" s="4"/>
      <c r="J1" s="4"/>
      <c r="K1" s="4"/>
      <c r="L1" s="4"/>
      <c r="M1" s="4"/>
      <c r="N1" s="4"/>
      <c r="O1" s="4"/>
      <c r="P1" s="4"/>
      <c r="Q1" s="4"/>
      <c r="R1" s="4"/>
      <c r="S1" s="4"/>
      <c r="T1" s="4"/>
      <c r="U1" s="4"/>
    </row>
    <row r="2" spans="1:24" ht="50.1" customHeight="1" x14ac:dyDescent="0.2">
      <c r="A2" s="393" t="s">
        <v>2871</v>
      </c>
      <c r="B2" s="389"/>
      <c r="C2" s="389"/>
      <c r="D2" s="389"/>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v>8403527.5099999998</v>
      </c>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3399571.7600000002</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3293082.33</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v>951052.17</v>
      </c>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v>1553051.09</v>
      </c>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v>8783.32</v>
      </c>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v>219864.41</v>
      </c>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v>0</v>
      </c>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v>223930.33</v>
      </c>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v>60926.86</v>
      </c>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v>275474.15000000002</v>
      </c>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v>106489.43</v>
      </c>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4425429.9400000004</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v>36800.230000000003</v>
      </c>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3563624.98</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v>932192.59</v>
      </c>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v>1869642.45</v>
      </c>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v>9215.57</v>
      </c>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v>234038.16</v>
      </c>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v>222288.6</v>
      </c>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v>0</v>
      </c>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v>38509.9</v>
      </c>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v>257737.71</v>
      </c>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v>383836.43</v>
      </c>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441168.3</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v>441168.3</v>
      </c>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7377669.3299999991</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6729746.5499999998</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6729746.5499999998</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50648.13</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v>50648.13</v>
      </c>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6661648.4199999999</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v>6661648.4199999999</v>
      </c>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9450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v>450</v>
      </c>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v>9000</v>
      </c>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8000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v>8000</v>
      </c>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647922.78</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v>0</v>
      </c>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v>500866.69</v>
      </c>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v>0</v>
      </c>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v>147056.09</v>
      </c>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zoomScaleNormal="100" workbookViewId="0">
      <pane ySplit="2" topLeftCell="A216" activePane="bottomLeft" state="frozen"/>
      <selection pane="bottomLeft" activeCell="A5" sqref="A5"/>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20" width="14.42578125" style="59" customWidth="1"/>
    <col min="21"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4" t="s">
        <v>56</v>
      </c>
      <c r="B2" s="365"/>
      <c r="C2" s="366"/>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7</v>
      </c>
      <c r="G3" s="151">
        <f>IF(RefStr!C12&lt;&gt;"",INT(VALUE(MID(RefStr!C12,1,4))),0)</f>
        <v>2022</v>
      </c>
      <c r="H3" s="155">
        <f>IF(RefStr!C12&lt;&gt;"",INT(VALUE(MID(RefStr!C12,6,2))),0)</f>
        <v>3</v>
      </c>
      <c r="I3" s="156" t="str">
        <f>RefStr!C10</f>
        <v>22</v>
      </c>
      <c r="J3" s="157" t="str">
        <f>RefStr!H7</f>
        <v>DA</v>
      </c>
      <c r="K3" s="155" t="str">
        <f>RefStr!H9</f>
        <v>NE</v>
      </c>
      <c r="L3" s="155" t="str">
        <f>RefStr!H10</f>
        <v>NE</v>
      </c>
      <c r="M3" s="155" t="str">
        <f>RefStr!H8</f>
        <v>NE</v>
      </c>
      <c r="N3" s="155" t="str">
        <f>RefStr!H11</f>
        <v>DA</v>
      </c>
      <c r="O3" s="158">
        <f>RefStr!C6</f>
        <v>26750</v>
      </c>
      <c r="P3" s="87"/>
    </row>
    <row r="4" spans="1:16" ht="19.5" customHeight="1" x14ac:dyDescent="0.2">
      <c r="A4" s="395" t="s">
        <v>3030</v>
      </c>
      <c r="B4" s="396"/>
      <c r="C4" s="397"/>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398" t="s">
        <v>3043</v>
      </c>
      <c r="B14" s="399"/>
      <c r="C14" s="400"/>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398" t="s">
        <v>3048</v>
      </c>
      <c r="B19" s="399"/>
      <c r="C19" s="400"/>
      <c r="D19" s="150"/>
      <c r="E19" s="87">
        <f>SUM(E20:E274)</f>
        <v>0</v>
      </c>
      <c r="F19" s="87">
        <f>SUM(F20:F274)</f>
        <v>7</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IF('PR-RAS'!D658&gt;'PR-RAS'!D24,1,0)</f>
        <v>0</v>
      </c>
      <c r="H23" s="87">
        <f>IF('PR-RAS'!E658&gt;'PR-RAS'!E24,1,0)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IF('PR-RAS'!D659+'PR-RAS'!D660&gt;'PR-RAS'!D33,1,0)</f>
        <v>0</v>
      </c>
      <c r="H24" s="87">
        <f>IF('PR-RAS'!E659+'PR-RAS'!E660&gt;'PR-RAS'!E33,1,0)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IF(ABS('PR-RAS'!D60-SUM('PR-RAS'!D661:D664))&gt;0,1,0)</f>
        <v>0</v>
      </c>
      <c r="H25" s="87">
        <f>IF(ABS('PR-RAS'!E60-SUM('PR-RAS'!E661:E664))&gt;0,1,0)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IF(ABS('PR-RAS'!D61-SUM('PR-RAS'!D665:'PR-RAS'!D668))&gt;0,1,0)</f>
        <v>0</v>
      </c>
      <c r="H26" s="87">
        <f>IF(ABS('PR-RAS'!E61-SUM('PR-RAS'!E665:'PR-RAS'!E668))&gt;0,1,0)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IF(ABS('PR-RAS'!D63-SUM('PR-RAS'!D669:D671))&gt;0,1,0)</f>
        <v>0</v>
      </c>
      <c r="H27" s="87">
        <f>IF(ABS('PR-RAS'!E63-SUM('PR-RAS'!E669:E671))&gt;0,1,0)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IF(ABS('PR-RAS'!D64-SUM('PR-RAS'!D672:D674))&gt;0,1,0)</f>
        <v>0</v>
      </c>
      <c r="H28" s="87">
        <f>IF(ABS('PR-RAS'!E64-SUM('PR-RAS'!E672:E674))&gt;0,1,0)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IF(ABS('PR-RAS'!D70-'PR-RAS'!D677-'PR-RAS'!D678)&gt;0,1,0)</f>
        <v>0</v>
      </c>
      <c r="H30" s="87">
        <f>IF(ABS('PR-RAS'!E70-'PR-RAS'!E677-'PR-RAS'!E678)&gt;0,1,0)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IF(ABS('PR-RAS'!D72-'PR-RAS'!D679-'PR-RAS'!D685)&gt;0,1,0)</f>
        <v>0</v>
      </c>
      <c r="H31" s="87">
        <f>IF(ABS('PR-RAS'!E72-'PR-RAS'!E679-'PR-RAS'!E685)&gt;0,1,0)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IF(ABS('PR-RAS'!D73-'PR-RAS'!D686-'PR-RAS'!D693)&gt;0,1,0)</f>
        <v>0</v>
      </c>
      <c r="H32" s="87">
        <f>IF(ABS('PR-RAS'!E73-'PR-RAS'!E686-'PR-RAS'!E693)&gt;0,1,0)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IF(ABS('PR-RAS'!D75-SUM('PR-RAS'!D694:D697))&gt;0,1,0)</f>
        <v>0</v>
      </c>
      <c r="H33" s="87">
        <f>IF(ABS('PR-RAS'!E75-SUM('PR-RAS'!E694:E697))&gt;0,1,0)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IF(ABS('PR-RAS'!D76-SUM('PR-RAS'!D698:D701))&gt;0,1,0)</f>
        <v>0</v>
      </c>
      <c r="H34" s="87">
        <f>IF(ABS('PR-RAS'!E76-SUM('PR-RAS'!E698:E701))&gt;0,1,0)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IF('PR-RAS'!D702&gt;'PR-RAS'!D90,1,0)</f>
        <v>0</v>
      </c>
      <c r="H35" s="87">
        <f>IF('PR-RAS'!E702&gt;'PR-RAS'!E90,1,0)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IF(ABS('PR-RAS'!D105-SUM('PR-RAS'!D703:D709))&gt;0,1,0)</f>
        <v>0</v>
      </c>
      <c r="H36" s="87">
        <f>IF(ABS('PR-RAS'!E105-SUM('PR-RAS'!E703:E709))&gt;0,1,0)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IF(SUM('PR-RAS'!D710:D712)&gt;'PR-RAS'!D117,1,0)</f>
        <v>0</v>
      </c>
      <c r="H37" s="87">
        <f>IF(SUM('PR-RAS'!E710:E712)&gt;'PR-RAS'!E117,1,0)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IF(ABS('PR-RAS'!D132-SUM('PR-RAS'!D713:D715))&gt;0,1,0)</f>
        <v>0</v>
      </c>
      <c r="H38" s="87">
        <f>IF(ABS('PR-RAS'!E132-SUM('PR-RAS'!E713:E715))&gt;0,1,0)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IF('PR-RAS'!D716+'PR-RAS'!D717&gt;'PR-RAS'!D158,1,0)</f>
        <v>0</v>
      </c>
      <c r="H39" s="87">
        <f>IF('PR-RAS'!E716+'PR-RAS'!E717&gt;'PR-RAS'!E158,1,0)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IF('PR-RAS'!D718&gt;'PR-RAS'!D166,1,0)</f>
        <v>0</v>
      </c>
      <c r="H40" s="87">
        <f>IF('PR-RAS'!E718&gt;'PR-RAS'!E166,1,0)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IF('PR-RAS'!D719&gt;'PR-RAS'!D182,1,0)</f>
        <v>0</v>
      </c>
      <c r="H41" s="87">
        <f>IF('PR-RAS'!E719&gt;'PR-RAS'!E182,1,0)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IF('PR-RAS'!D720&gt;'PR-RAS'!D183,1,0)</f>
        <v>0</v>
      </c>
      <c r="H42" s="87">
        <f>IF('PR-RAS'!E720&gt;'PR-RAS'!E183,1,0)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IF(SUM('PR-RAS'!D721:D723)&gt;'PR-RAS'!D184,1,0)</f>
        <v>0</v>
      </c>
      <c r="H43" s="87">
        <f>IF(SUM('PR-RAS'!E721:E723)&gt;'PR-RAS'!E184,1,0)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IF('PR-RAS'!D724&gt;'PR-RAS'!D186,1,0)</f>
        <v>0</v>
      </c>
      <c r="H44" s="87">
        <f>IF('PR-RAS'!E724&gt;'PR-RAS'!E186,1,0)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IF('PR-RAS'!D725&gt;'PR-RAS'!D189,1,0)</f>
        <v>0</v>
      </c>
      <c r="H45" s="87">
        <f>IF('PR-RAS'!E725&gt;'PR-RAS'!E189,1,0)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IF('PR-RAS'!D726&gt;'PR-RAS'!D190,1,0)</f>
        <v>0</v>
      </c>
      <c r="H46" s="87">
        <f>IF('PR-RAS'!E726&gt;'PR-RAS'!E190,1,0)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IF(ABS('PR-RAS'!D727+'PR-RAS'!D728-'PR-RAS'!D198)&gt;0,1,0)</f>
        <v>0</v>
      </c>
      <c r="H47" s="87">
        <f>IF(ABS('PR-RAS'!E727+'PR-RAS'!E728-'PR-RAS'!E198)&gt;0,1,0)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IF(ABS('PR-RAS'!D729+'PR-RAS'!D730-'PR-RAS'!D199)&gt;0,1,0)</f>
        <v>0</v>
      </c>
      <c r="H48" s="87">
        <f>IF(ABS('PR-RAS'!E729+'PR-RAS'!E730-'PR-RAS'!E199)&gt;0,1,0)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IF(ABS('PR-RAS'!D731+'PR-RAS'!D732-'PR-RAS'!D200)&gt;0,1,0)</f>
        <v>0</v>
      </c>
      <c r="H49" s="87">
        <f>IF(ABS('PR-RAS'!E731+'PR-RAS'!E732-'PR-RAS'!E200)&gt;0,1,0)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IF(ABS('PR-RAS'!D733+'PR-RAS'!D734-'PR-RAS'!D201)&gt;0,1,0)</f>
        <v>0</v>
      </c>
      <c r="H50" s="87">
        <f>IF(ABS('PR-RAS'!E733+'PR-RAS'!E734-'PR-RAS'!E201)&gt;0,1,0)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IF(ABS('PR-RAS'!D203-SUM('PR-RAS'!D735:D738))&gt;0,1,0)</f>
        <v>0</v>
      </c>
      <c r="H51" s="87">
        <f>IF(ABS('PR-RAS'!E203-SUM('PR-RAS'!E735:E738))&gt;0,1,0)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IF(ABS('PR-RAS'!D204-SUM('PR-RAS'!D739:D741))&gt;0,1,0)</f>
        <v>0</v>
      </c>
      <c r="H52" s="87">
        <f>IF(ABS('PR-RAS'!E204-SUM('PR-RAS'!E739:E741))&gt;0,1,0)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IF(ABS('PR-RAS'!D205-SUM('PR-RAS'!D742:D747))&gt;0,1,0)</f>
        <v>0</v>
      </c>
      <c r="H53" s="87">
        <f>IF(ABS('PR-RAS'!E205-SUM('PR-RAS'!E742:E747))&gt;0,1,0)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IF(SUM('PR-RAS'!D748:D750)&gt;'PR-RAS'!D208,1,0)</f>
        <v>0</v>
      </c>
      <c r="H54" s="87">
        <f>IF(SUM('PR-RAS'!E748:E750)&gt;'PR-RAS'!E208,1,0)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IF(ABS('PR-RAS'!D209-SUM('PR-RAS'!D751:D757))&gt;0,1,0)</f>
        <v>0</v>
      </c>
      <c r="H55" s="87">
        <f>IF(ABS('PR-RAS'!E209-SUM('PR-RAS'!E751:E757))&gt;0,1,0)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IF('PR-RAS'!D758&gt;'PR-RAS'!D214,1,0)</f>
        <v>0</v>
      </c>
      <c r="H56" s="87">
        <f>IF('PR-RAS'!E758&gt;'PR-RAS'!E214,1,0)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IF(ABS('PR-RAS'!D222-'PR-RAS'!D759-'PR-RAS'!D760)&gt;0.001,1,0)</f>
        <v>0</v>
      </c>
      <c r="H57" s="87">
        <f>IF(ABS('PR-RAS'!E222-'PR-RAS'!E759-'PR-RAS'!E760)&gt;0.001,1,0)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IF(ABS('PR-RAS'!D232-SUM('PR-RAS'!D761:D767))&gt;0,1,0)</f>
        <v>0</v>
      </c>
      <c r="H58" s="87">
        <f>IF(ABS('PR-RAS'!E232-SUM('PR-RAS'!E761:E767))&gt;0,1,0)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IF(ABS('PR-RAS'!D233-SUM('PR-RAS'!D768:D774))&gt;0,1,0)</f>
        <v>0</v>
      </c>
      <c r="H59" s="87">
        <f>IF(ABS('PR-RAS'!E233-SUM('PR-RAS'!E768:E774))&gt;0,1,0)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IF(ABS('PR-RAS'!D234-SUM('PR-RAS'!D775:D780))&gt;0,1,0)</f>
        <v>0</v>
      </c>
      <c r="H60" s="87">
        <f>IF(ABS('PR-RAS'!E234-SUM('PR-RAS'!E775:E780))&gt;0,1,0)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IF(ABS('PR-RAS'!D235-SUM('PR-RAS'!D781:D787))&gt;0,1,0)</f>
        <v>0</v>
      </c>
      <c r="H61" s="87">
        <f>IF(ABS('PR-RAS'!E235-SUM('PR-RAS'!E781:E787))&gt;0,1,0)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IF(ABS('PR-RAS'!D239-SUM('PR-RAS'!D788:D789))&gt;0,1,0)</f>
        <v>0</v>
      </c>
      <c r="H62" s="87">
        <f>IF(ABS('PR-RAS'!E239-SUM('PR-RAS'!E788:E789))&gt;0,1,0)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IF(ABS('PR-RAS'!D245-SUM('PR-RAS'!D790:D798))&gt;0,1,0)</f>
        <v>0</v>
      </c>
      <c r="H63" s="87">
        <f>IF(ABS('PR-RAS'!E245-SUM('PR-RAS'!E790:E798))&gt;0,1,0)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IF(ABS('PR-RAS'!D246-SUM('PR-RAS'!D799:D807))&gt;0,1,0)</f>
        <v>0</v>
      </c>
      <c r="H64" s="87">
        <f>IF(ABS('PR-RAS'!E246-SUM('PR-RAS'!E799:E807))&gt;0,1,0)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IF(ABS('PR-RAS'!D256-SUM('PR-RAS'!D808:D810))&gt;0,1,0)</f>
        <v>0</v>
      </c>
      <c r="H65" s="87">
        <f>IF(ABS('PR-RAS'!E256-SUM('PR-RAS'!E808:E810))&gt;0,1,0)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IF(ABS('PR-RAS'!D257-SUM('PR-RAS'!D811:D814))&gt;0,1,0)</f>
        <v>0</v>
      </c>
      <c r="H66" s="87">
        <f>IF(ABS('PR-RAS'!E257-SUM('PR-RAS'!E811:E814))&gt;0,1,0)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IF(ABS('PR-RAS'!D260-SUM('PR-RAS'!D815:D823))&gt;0.001,1,0)</f>
        <v>0</v>
      </c>
      <c r="H67" s="87">
        <f>IF(ABS('PR-RAS'!E260-SUM('PR-RAS'!E815:E823))&gt;0.001,1,0)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IF(ABS('PR-RAS'!D261-SUM('PR-RAS'!D824:D828))&gt;0.001,1,0)</f>
        <v>0</v>
      </c>
      <c r="H68" s="87">
        <f>IF(ABS('PR-RAS'!E261-SUM('PR-RAS'!E824:E828))&gt;0.001,1,0)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IF('PR-RAS'!D829&gt;'PR-RAS'!D265,1,0)</f>
        <v>0</v>
      </c>
      <c r="H69" s="87">
        <f>IF('PR-RAS'!E829&gt;'PR-RAS'!E265,1,0)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IF(ABS('PR-RAS'!D280-SUM('PR-RAS'!D830:D833))&gt;0,1,0)</f>
        <v>0</v>
      </c>
      <c r="H70" s="87">
        <f>IF(ABS('PR-RAS'!E280-SUM('PR-RAS'!E830:E833))&gt;0,1,0)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IF(ABS('PR-RAS'!D281-SUM('PR-RAS'!D834:D838))&gt;0,1,0)</f>
        <v>0</v>
      </c>
      <c r="H71" s="87">
        <f>IF(ABS('PR-RAS'!E281-SUM('PR-RAS'!E834:E838))&gt;0,1,0)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IF(ABS('PR-RAS'!D282-SUM('PR-RAS'!D839:D840))&gt;0,1,0)</f>
        <v>0</v>
      </c>
      <c r="H72" s="87">
        <f>IF(ABS('PR-RAS'!E282-SUM('PR-RAS'!E839:E840))&gt;0,1,0)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IF(ABS('PR-RAS'!D283-SUM('PR-RAS'!D841:D842))&gt;0,1,0)</f>
        <v>0</v>
      </c>
      <c r="H73" s="87">
        <f>IF(ABS('PR-RAS'!E283-SUM('PR-RAS'!E841:E842))&gt;0,1,0)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IF(ABS('PR-RAS'!D284-SUM('PR-RAS'!D843:D845))&gt;0,1,0)</f>
        <v>0</v>
      </c>
      <c r="H74" s="87">
        <f>IF(ABS('PR-RAS'!E284-SUM('PR-RAS'!E843:E845))&gt;0,1,0)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IF('PR-RAS'!D846&gt;'PR-RAS'!D428,1,0)</f>
        <v>0</v>
      </c>
      <c r="H75" s="87">
        <f>IF('PR-RAS'!E846&gt;'PR-RAS'!E428,1,0)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IF('PR-RAS'!D847&gt;'PR-RAS'!D431,1,0)</f>
        <v>0</v>
      </c>
      <c r="H76" s="87">
        <f>IF('PR-RAS'!E847&gt;'PR-RAS'!E431,1,0)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IF('PR-RAS'!D848&gt;'PR-RAS'!D432,1,0)</f>
        <v>0</v>
      </c>
      <c r="H77" s="87">
        <f>IF('PR-RAS'!E848&gt;'PR-RAS'!E432,1,0)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IF('PR-RAS'!D849&gt;'PR-RAS'!D433,1,0)</f>
        <v>0</v>
      </c>
      <c r="H78" s="87">
        <f>IF('PR-RAS'!E849&gt;'PR-RAS'!E433,1,0)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IF(ABS('PR-RAS'!D434-SUM('PR-RAS'!D850:D851))&gt;0,1,0)</f>
        <v>0</v>
      </c>
      <c r="H79" s="87">
        <f>IF(ABS('PR-RAS'!E434-SUM('PR-RAS'!E850:E851))&gt;0,1,0)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IF('PR-RAS'!D852&gt;'PR-RAS'!D436,1,0)</f>
        <v>0</v>
      </c>
      <c r="H80" s="87">
        <f>IF('PR-RAS'!E852&gt;'PR-RAS'!E436,1,0)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IF('PR-RAS'!D853&gt;'PR-RAS'!D437,1,0)</f>
        <v>0</v>
      </c>
      <c r="H81" s="87">
        <f>IF('PR-RAS'!E853&gt;'PR-RAS'!E437,1,0)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IF('PR-RAS'!D854&gt;'PR-RAS'!D438,1,0)</f>
        <v>0</v>
      </c>
      <c r="H82" s="87">
        <f>IF('PR-RAS'!E854&gt;'PR-RAS'!E438,1,0)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IF(ABS('PR-RAS'!D443-SUM('PR-RAS'!D855:D856))&gt;0,1,0)</f>
        <v>0</v>
      </c>
      <c r="H83" s="87">
        <f>IF(ABS('PR-RAS'!E443-SUM('PR-RAS'!E855:E856))&gt;0,1,0)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IF(ABS('PR-RAS'!D444-SUM('PR-RAS'!D857:D858))&gt;0,1,0)</f>
        <v>0</v>
      </c>
      <c r="H84" s="87">
        <f>IF(ABS('PR-RAS'!E444-SUM('PR-RAS'!E857:E858))&gt;0,1,0)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IF(ABS('PR-RAS'!D448-SUM('PR-RAS'!D859:D860))&gt;0,1,0)</f>
        <v>0</v>
      </c>
      <c r="H85" s="87">
        <f>IF(ABS('PR-RAS'!E448-SUM('PR-RAS'!E859:E860))&gt;0,1,0)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IF(ABS('PR-RAS'!D449-SUM('PR-RAS'!D861:D862))&gt;0,1,0)</f>
        <v>0</v>
      </c>
      <c r="H86" s="87">
        <f>IF(ABS('PR-RAS'!E449-SUM('PR-RAS'!E861:E862))&gt;0,1,0)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IF(ABS('PR-RAS'!D450-SUM('PR-RAS'!D863:D864))&gt;0,1,0)</f>
        <v>0</v>
      </c>
      <c r="H87" s="87">
        <f>IF(ABS('PR-RAS'!E450-SUM('PR-RAS'!E863:E864))&gt;0,1,0)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IF(ABS('PR-RAS'!D451-SUM('PR-RAS'!D865:D866))&gt;0,1,0)</f>
        <v>0</v>
      </c>
      <c r="H88" s="87">
        <f>IF(ABS('PR-RAS'!E451-SUM('PR-RAS'!E865:E866))&gt;0,1,0)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IF(ABS('PR-RAS'!D452-SUM('PR-RAS'!D867:D868))&gt;0,1,0)</f>
        <v>0</v>
      </c>
      <c r="H89" s="87">
        <f>IF(ABS('PR-RAS'!E452-SUM('PR-RAS'!E867:E868))&gt;0,1,0)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IF(ABS('PR-RAS'!D453-SUM('PR-RAS'!D869:D870))&gt;0,1,0)</f>
        <v>0</v>
      </c>
      <c r="H90" s="87">
        <f>IF(ABS('PR-RAS'!E453-SUM('PR-RAS'!E869:E870))&gt;0,1,0)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IF(ABS('PR-RAS'!D454-SUM('PR-RAS'!D871:D872))&gt;0,1,0)</f>
        <v>0</v>
      </c>
      <c r="H91" s="87">
        <f>IF(ABS('PR-RAS'!E454-SUM('PR-RAS'!E871:E872))&gt;0,1,0)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IF('PR-RAS'!D873&gt;'PR-RAS'!D470,1,0)</f>
        <v>0</v>
      </c>
      <c r="H92" s="87">
        <f>IF('PR-RAS'!E873&gt;'PR-RAS'!E470,1,0)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IF('PR-RAS'!D874&gt;'PR-RAS'!D486,1,0)</f>
        <v>0</v>
      </c>
      <c r="H93" s="87">
        <f>IF('PR-RAS'!E874&gt;'PR-RAS'!E486,1,0)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IF('PR-RAS'!D875&gt;'PR-RAS'!D487,1,0)</f>
        <v>0</v>
      </c>
      <c r="H94" s="87">
        <f>IF('PR-RAS'!E875&gt;'PR-RAS'!E487,1,0)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IF('PR-RAS'!D876&gt;'PR-RAS'!D488,1,0)</f>
        <v>0</v>
      </c>
      <c r="H95" s="87">
        <f>IF('PR-RAS'!E876&gt;'PR-RAS'!E488,1,0)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IF('PR-RAS'!D877&gt;'PR-RAS'!D489,1,0)</f>
        <v>0</v>
      </c>
      <c r="H96" s="87">
        <f>IF('PR-RAS'!E877&gt;'PR-RAS'!E489,1,0)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IF(SUM('PR-RAS'!D878:D880)&gt;'PR-RAS'!D491,1,0)</f>
        <v>0</v>
      </c>
      <c r="H97" s="87">
        <f>IF(SUM('PR-RAS'!E878:E880)&gt;'PR-RAS'!E491,1,0)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IF('PR-RAS'!D881&gt;'PR-RAS'!D492,1,0)</f>
        <v>0</v>
      </c>
      <c r="H98" s="87">
        <f>IF('PR-RAS'!E881&gt;'PR-RAS'!E492,1,0)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IF(SUM('PR-RAS'!D882:D883)&gt;'PR-RAS'!D493,1,0)</f>
        <v>0</v>
      </c>
      <c r="H99" s="87">
        <f>IF(SUM('PR-RAS'!E882:E883)&gt;'PR-RAS'!E493,1,0)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IF('PR-RAS'!D884&gt;'PR-RAS'!D494,1,0)</f>
        <v>0</v>
      </c>
      <c r="H100" s="87">
        <f>IF('PR-RAS'!E884&gt;'PR-RAS'!E494,1,0)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IF(SUM('PR-RAS'!D885:D887)&gt;'PR-RAS'!D496,1,0)</f>
        <v>0</v>
      </c>
      <c r="H101" s="87">
        <f>IF(SUM('PR-RAS'!E885:E887)&gt;'PR-RAS'!E496,1,0)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IF('PR-RAS'!D888&gt;'PR-RAS'!D497,1,0)</f>
        <v>0</v>
      </c>
      <c r="H102" s="87">
        <f>IF('PR-RAS'!E888&gt;'PR-RAS'!E497,1,0)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IF(SUM('PR-RAS'!D889:D890)&gt;'PR-RAS'!D498,1,0)</f>
        <v>0</v>
      </c>
      <c r="H103" s="87">
        <f>IF(SUM('PR-RAS'!E889:E890)&gt;'PR-RAS'!E498,1,0)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IF(SUM('PR-RAS'!D891:D893)&gt;'PR-RAS'!D499,1,0)</f>
        <v>0</v>
      </c>
      <c r="H104" s="87">
        <f>IF(SUM('PR-RAS'!E891:E893)&gt;'PR-RAS'!E499,1,0)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IF('PR-RAS'!D894&gt;'PR-RAS'!D500,1,0)</f>
        <v>0</v>
      </c>
      <c r="H105" s="87">
        <f>IF('PR-RAS'!E894&gt;'PR-RAS'!E500,1,0)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IF(SUM('PR-RAS'!D895:D896)&gt;'PR-RAS'!D501,1,0)</f>
        <v>0</v>
      </c>
      <c r="H106" s="87">
        <f>IF(SUM('PR-RAS'!E895:E896)&gt;'PR-RAS'!E501,1,0)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IF('PR-RAS'!D897&gt;'PR-RAS'!D503,1,0)</f>
        <v>0</v>
      </c>
      <c r="H107" s="87">
        <f>IF('PR-RAS'!E897&gt;'PR-RAS'!E503,1,0)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IF('PR-RAS'!D898&gt;'PR-RAS'!D504,1,0)</f>
        <v>0</v>
      </c>
      <c r="H108" s="87">
        <f>IF('PR-RAS'!E898&gt;'PR-RAS'!E504,1,0)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IF('PR-RAS'!D899&gt;'PR-RAS'!D505,1,0)</f>
        <v>0</v>
      </c>
      <c r="H109" s="87">
        <f>IF('PR-RAS'!E899&gt;'PR-RAS'!E505,1,0)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IF(ABS('PR-RAS'!D508-'PR-RAS'!D900-'PR-RAS'!D901)&gt;0,1,0)</f>
        <v>0</v>
      </c>
      <c r="H110" s="87">
        <f>IF(ABS('PR-RAS'!E508-'PR-RAS'!E900-'PR-RAS'!E901)&gt;0,1,0)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IF(ABS('PR-RAS'!D509-'PR-RAS'!D902-'PR-RAS'!D903)&gt;0,1,0)</f>
        <v>0</v>
      </c>
      <c r="H111" s="87">
        <f>IF(ABS('PR-RAS'!E509-'PR-RAS'!E902-'PR-RAS'!E903)&gt;0,1,0)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IF(ABS('PR-RAS'!D510-'PR-RAS'!D904-'PR-RAS'!D905)&gt;0,1,0)</f>
        <v>0</v>
      </c>
      <c r="H112" s="87">
        <f>IF(ABS('PR-RAS'!E510-'PR-RAS'!E904-'PR-RAS'!E905)&gt;0,1,0)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IF(ABS('PR-RAS'!D511-'PR-RAS'!D906-'PR-RAS'!D907)&gt;0,1,0)</f>
        <v>0</v>
      </c>
      <c r="H113" s="87">
        <f>IF(ABS('PR-RAS'!E511-'PR-RAS'!E906-'PR-RAS'!E907)&gt;0,1,0)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IF(ABS('PR-RAS'!D512-'PR-RAS'!D908-'PR-RAS'!D909)&gt;0,1,0)</f>
        <v>0</v>
      </c>
      <c r="H114" s="87">
        <f>IF(ABS('PR-RAS'!E512-'PR-RAS'!E908-'PR-RAS'!E909)&gt;0,1,0)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IF(ABS('PR-RAS'!D513-'PR-RAS'!D910-'PR-RAS'!D911)&gt;0,1,0)</f>
        <v>0</v>
      </c>
      <c r="H115" s="87">
        <f>IF(ABS('PR-RAS'!E513-'PR-RAS'!E910-'PR-RAS'!E911)&gt;0,1,0)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IF(ABS('PR-RAS'!D514-'PR-RAS'!D912-'PR-RAS'!D913)&gt;0,1,0)</f>
        <v>0</v>
      </c>
      <c r="H116" s="87">
        <f>IF(ABS('PR-RAS'!E514-'PR-RAS'!E912-'PR-RAS'!E913)&gt;0,1,0)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IF('PR-RAS'!D914&gt;'PR-RAS'!D526,1,0)</f>
        <v>0</v>
      </c>
      <c r="H117" s="87">
        <f>IF('PR-RAS'!E914&gt;'PR-RAS'!E526,1,0)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IF('PR-RAS'!D915&gt;'PR-RAS'!D536,1,0)</f>
        <v>0</v>
      </c>
      <c r="H118" s="87">
        <f>IF('PR-RAS'!E915&gt;'PR-RAS'!E536,1,0)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IF('PR-RAS'!D916&gt;'PR-RAS'!D539,1,0)</f>
        <v>0</v>
      </c>
      <c r="H119" s="87">
        <f>IF('PR-RAS'!E916&gt;'PR-RAS'!E539,1,0)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IF('PR-RAS'!D917&gt;'PR-RAS'!D540,1,0)</f>
        <v>0</v>
      </c>
      <c r="H120" s="87">
        <f>IF('PR-RAS'!E917&gt;'PR-RAS'!E540,1,0)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IF('PR-RAS'!D918&gt;'PR-RAS'!D541,1,0)</f>
        <v>0</v>
      </c>
      <c r="H121" s="87">
        <f>IF('PR-RAS'!E918&gt;'PR-RAS'!E541,1,0)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IF(ABS('PR-RAS'!D542-SUM('PR-RAS'!D919:D920))&gt;0,1,0)</f>
        <v>0</v>
      </c>
      <c r="H122" s="87">
        <f>IF(ABS('PR-RAS'!E542-SUM('PR-RAS'!E919:E920))&gt;0,1,0)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IF(SUM('PR-RAS'!D921:D921)&gt;'PR-RAS'!D544,1,0)</f>
        <v>0</v>
      </c>
      <c r="H123" s="87">
        <f>IF(SUM('PR-RAS'!E921:E921)&gt;'PR-RAS'!E544,1,0)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IF(SUM('PR-RAS'!D922:D922)&gt;'PR-RAS'!D545,1,0)</f>
        <v>0</v>
      </c>
      <c r="H124" s="87">
        <f>IF(SUM('PR-RAS'!E922:E922)&gt;'PR-RAS'!E545,1,0)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IF(SUM('PR-RAS'!D923:D923)&gt;'PR-RAS'!D546,1,0)</f>
        <v>0</v>
      </c>
      <c r="H125" s="87">
        <f>IF(SUM('PR-RAS'!E923:E923)&gt;'PR-RAS'!E546,1,0)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IF(ABS('PR-RAS'!D551-SUM('PR-RAS'!D924:D925))&gt;0,1,0)</f>
        <v>0</v>
      </c>
      <c r="H126" s="87">
        <f>IF(ABS('PR-RAS'!E551-SUM('PR-RAS'!E924:E925))&gt;0,1,0)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IF(ABS('PR-RAS'!D552-SUM('PR-RAS'!D926:D927))&gt;0,1,0)</f>
        <v>0</v>
      </c>
      <c r="H127" s="87">
        <f>IF(ABS('PR-RAS'!E552-SUM('PR-RAS'!E926:E927))&gt;0,1,0)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IF(ABS('PR-RAS'!D556-SUM('PR-RAS'!D928:D929))&gt;0,1,0)</f>
        <v>0</v>
      </c>
      <c r="H128" s="87">
        <f>IF(ABS('PR-RAS'!E556-SUM('PR-RAS'!E928:E929))&gt;0,1,0)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IF(ABS('PR-RAS'!D557-SUM('PR-RAS'!D930:D931))&gt;0,1,0)</f>
        <v>0</v>
      </c>
      <c r="H129" s="87">
        <f>IF(ABS('PR-RAS'!E557-SUM('PR-RAS'!E930:E931))&gt;0,1,0)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IF(ABS('PR-RAS'!D558-SUM('PR-RAS'!D932:D933))&gt;0,1,0)</f>
        <v>0</v>
      </c>
      <c r="H130" s="87">
        <f>IF(ABS('PR-RAS'!E558-SUM('PR-RAS'!E932:E933))&gt;0,1,0)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IF(ABS('PR-RAS'!D559-SUM('PR-RAS'!D934:D935))&gt;0,1,0)</f>
        <v>0</v>
      </c>
      <c r="H131" s="87">
        <f>IF(ABS('PR-RAS'!E559-SUM('PR-RAS'!E934:E935))&gt;0,1,0)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IF(ABS('PR-RAS'!D560-SUM('PR-RAS'!D936:D937))&gt;0,1,0)</f>
        <v>0</v>
      </c>
      <c r="H132" s="87">
        <f>IF(ABS('PR-RAS'!E560-SUM('PR-RAS'!E936:E937))&gt;0,1,0)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IF(ABS('PR-RAS'!D561-SUM('PR-RAS'!D938:D939))&gt;0,1,0)</f>
        <v>0</v>
      </c>
      <c r="H133" s="87">
        <f>IF(ABS('PR-RAS'!E561-SUM('PR-RAS'!E938:E939))&gt;0,1,0)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IF(ABS('PR-RAS'!D562-SUM('PR-RAS'!D940:D941))&gt;0,1,0)</f>
        <v>0</v>
      </c>
      <c r="H134" s="87">
        <f>IF(ABS('PR-RAS'!E562-SUM('PR-RAS'!E940:E941))&gt;0,1,0)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IF('PR-RAS'!D942&gt;'PR-RAS'!D595,1,0)</f>
        <v>0</v>
      </c>
      <c r="H135" s="87">
        <f>IF('PR-RAS'!E942&gt;'PR-RAS'!E595,1,0)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IF('PR-RAS'!D943&gt;'PR-RAS'!D596,1,0)</f>
        <v>0</v>
      </c>
      <c r="H136" s="87">
        <f>IF('PR-RAS'!E943&gt;'PR-RAS'!E596,1,0)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IF('PR-RAS'!D944&gt;'PR-RAS'!D597,1,0)</f>
        <v>0</v>
      </c>
      <c r="H137" s="87">
        <f>IF('PR-RAS'!E944&gt;'PR-RAS'!E597,1,0)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IF('PR-RAS'!D945&gt;'PR-RAS'!D598,1,0)</f>
        <v>0</v>
      </c>
      <c r="H138" s="87">
        <f>IF('PR-RAS'!E945&gt;'PR-RAS'!E598,1,0)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IF(SUM('PR-RAS'!D946:D948)&gt;'PR-RAS'!D600,1,0)</f>
        <v>0</v>
      </c>
      <c r="H139" s="87">
        <f>IF(SUM('PR-RAS'!E946:E948)&gt;'PR-RAS'!E600,1,0)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IF('PR-RAS'!D949&gt;'PR-RAS'!D601,1,0)</f>
        <v>0</v>
      </c>
      <c r="H140" s="87">
        <f>IF('PR-RAS'!E949&gt;'PR-RAS'!E601,1,0)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IF('PR-RAS'!D950+'PR-RAS'!D951&gt;'PR-RAS'!D602,1,0)</f>
        <v>0</v>
      </c>
      <c r="H141" s="87">
        <f>IF('PR-RAS'!E950+'PR-RAS'!E951&gt;'PR-RAS'!E602,1,0)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IF('PR-RAS'!D952&gt;'PR-RAS'!D603,1,0)</f>
        <v>0</v>
      </c>
      <c r="H142" s="87">
        <f>IF('PR-RAS'!E952&gt;'PR-RAS'!E603,1,0)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IF(SUM('PR-RAS'!D953:D955)&gt;'PR-RAS'!D606,1,0)</f>
        <v>0</v>
      </c>
      <c r="H143" s="87">
        <f>IF(SUM('PR-RAS'!E953:E955)&gt;'PR-RAS'!E606,1,0)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IF('PR-RAS'!D956&gt;'PR-RAS'!D607,1,0)</f>
        <v>0</v>
      </c>
      <c r="H144" s="87">
        <f>IF('PR-RAS'!E956&gt;'PR-RAS'!E607,1,0)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IF(SUM('PR-RAS'!D957:D958)&gt;'PR-RAS'!D608,1,0)</f>
        <v>0</v>
      </c>
      <c r="H145" s="87">
        <f>IF(SUM('PR-RAS'!E957:E958)&gt;'PR-RAS'!E608,1,0)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IF(SUM('PR-RAS'!D959:D961)&gt;'PR-RAS'!D609,1,0)</f>
        <v>0</v>
      </c>
      <c r="H146" s="87">
        <f>IF(SUM('PR-RAS'!E959:E961)&gt;'PR-RAS'!E609,1,0)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IF('PR-RAS'!D962&gt;'PR-RAS'!D610,1,0)</f>
        <v>0</v>
      </c>
      <c r="H147" s="87">
        <f>IF('PR-RAS'!E962&gt;'PR-RAS'!E610,1,0)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IF(SUM('PR-RAS'!D963:D964)&gt;'PR-RAS'!D611,1,0)</f>
        <v>0</v>
      </c>
      <c r="H148" s="87">
        <f>IF(SUM('PR-RAS'!E963:E964)&gt;'PR-RAS'!E611,1,0)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IF('PR-RAS'!D965&gt;'PR-RAS'!D613,1,0)</f>
        <v>0</v>
      </c>
      <c r="H149" s="87">
        <f>IF('PR-RAS'!E965&gt;'PR-RAS'!E613,1,0)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IF('PR-RAS'!D966&gt;'PR-RAS'!D614,1,0)</f>
        <v>0</v>
      </c>
      <c r="H150" s="87">
        <f>IF('PR-RAS'!E966&gt;'PR-RAS'!E614,1,0)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IF('PR-RAS'!D967&gt;'PR-RAS'!D615,1,0)</f>
        <v>0</v>
      </c>
      <c r="H151" s="87">
        <f>IF('PR-RAS'!E967&gt;'PR-RAS'!E615,1,0)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IF(ABS('PR-RAS'!D618-SUM('PR-RAS'!D968:D969))&gt;0,1,0)</f>
        <v>0</v>
      </c>
      <c r="H152" s="87">
        <f>IF(ABS('PR-RAS'!E618-SUM('PR-RAS'!E968:E969))&gt;0,1,0)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IF(ABS('PR-RAS'!D619-SUM('PR-RAS'!D970:D971))&gt;0,1,0)</f>
        <v>0</v>
      </c>
      <c r="H153" s="87">
        <f>IF(ABS('PR-RAS'!E619-SUM('PR-RAS'!E970:E971))&gt;0,1,0)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IF(ABS('PR-RAS'!D620-SUM('PR-RAS'!D972:D973))&gt;0,1,0)</f>
        <v>0</v>
      </c>
      <c r="H154" s="87">
        <f>IF(ABS('PR-RAS'!E620-SUM('PR-RAS'!E972:E973))&gt;0,1,0)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IF(ABS('PR-RAS'!D621-SUM('PR-RAS'!D974:D975))&gt;0,1,0)</f>
        <v>0</v>
      </c>
      <c r="H155" s="87">
        <f>IF(ABS('PR-RAS'!E621-SUM('PR-RAS'!E974:E975))&gt;0,1,0)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IF(ABS('PR-RAS'!D622-SUM('PR-RAS'!D976:D977))&gt;0,1,0)</f>
        <v>0</v>
      </c>
      <c r="H156" s="87">
        <f>IF(ABS('PR-RAS'!E622-SUM('PR-RAS'!E976:E977))&gt;0,1,0)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IF(ABS('PR-RAS'!D623-SUM('PR-RAS'!D978:D979))&gt;0,1,0)</f>
        <v>0</v>
      </c>
      <c r="H157" s="87">
        <f>IF(ABS('PR-RAS'!E623-SUM('PR-RAS'!E978:E979))&gt;0,1,0)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IF(ABS('PR-RAS'!D624-SUM('PR-RAS'!D980:D981))&gt;0,1,0)</f>
        <v>0</v>
      </c>
      <c r="H158" s="87">
        <f>IF(ABS('PR-RAS'!E624-SUM('PR-RAS'!E980:E981))&gt;0,1,0)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IF('PR-RAS'!D982&gt;'PR-RAS'!D633,1,0)</f>
        <v>0</v>
      </c>
      <c r="H159" s="87">
        <f>IF('PR-RAS'!E982&gt;'PR-RAS'!E633,1,0)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O.K.</v>
      </c>
      <c r="C213" s="145" t="s">
        <v>3242</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Provjera</v>
      </c>
      <c r="C216" s="145" t="s">
        <v>3245</v>
      </c>
      <c r="D216" s="150"/>
      <c r="E216" s="87">
        <f t="shared" si="20"/>
        <v>0</v>
      </c>
      <c r="F216" s="87">
        <f t="shared" si="21"/>
        <v>1</v>
      </c>
      <c r="G216" s="87"/>
      <c r="H216" s="87"/>
      <c r="I216" s="87"/>
      <c r="J216" s="87"/>
      <c r="K216" s="87"/>
      <c r="L216" s="87">
        <f>IF(AND('PR-RAS'!D117&gt;0,SUM('PR-RAS'!D710:'PR-RAS'!D712)=0),1,0)</f>
        <v>1</v>
      </c>
      <c r="M216" s="87">
        <f>IF(AND('PR-RAS'!E117&gt;0,SUM('PR-RAS'!E710:'PR-RAS'!E712)=0),1,0)</f>
        <v>1</v>
      </c>
      <c r="N216" s="87"/>
      <c r="O216" s="87"/>
      <c r="P216" s="87"/>
    </row>
    <row r="217" spans="1:16" ht="30" customHeight="1" x14ac:dyDescent="0.2">
      <c r="A217" s="160">
        <v>180</v>
      </c>
      <c r="B217" s="161" t="str">
        <f t="shared" si="19"/>
        <v>O.K.</v>
      </c>
      <c r="C217" s="145" t="s">
        <v>3246</v>
      </c>
      <c r="D217" s="150"/>
      <c r="E217" s="87">
        <f t="shared" si="20"/>
        <v>0</v>
      </c>
      <c r="F217" s="87">
        <f t="shared" si="21"/>
        <v>0</v>
      </c>
      <c r="G217" s="87"/>
      <c r="H217" s="87"/>
      <c r="I217" s="87"/>
      <c r="J217" s="87"/>
      <c r="K217" s="87"/>
      <c r="L217" s="87">
        <f>IF(AND('PR-RAS'!D158&gt;0,SUM('PR-RAS'!D716:D717)=0),1,0)</f>
        <v>0</v>
      </c>
      <c r="M217" s="87">
        <f>IF(AND('PR-RAS'!E158&gt;0,SUM('PR-RAS'!E716:E717)=0),1,0)</f>
        <v>0</v>
      </c>
      <c r="N217" s="87"/>
      <c r="O217" s="87"/>
      <c r="P217" s="87"/>
    </row>
    <row r="218" spans="1:16" ht="30" customHeight="1" x14ac:dyDescent="0.2">
      <c r="A218" s="160">
        <v>181</v>
      </c>
      <c r="B218" s="161" t="str">
        <f t="shared" si="19"/>
        <v>Provjera</v>
      </c>
      <c r="C218" s="145" t="s">
        <v>3247</v>
      </c>
      <c r="D218" s="150"/>
      <c r="E218" s="87">
        <f t="shared" si="20"/>
        <v>0</v>
      </c>
      <c r="F218" s="87">
        <f t="shared" si="21"/>
        <v>1</v>
      </c>
      <c r="G218" s="87"/>
      <c r="H218" s="87"/>
      <c r="I218" s="87"/>
      <c r="J218" s="87"/>
      <c r="K218" s="87"/>
      <c r="L218" s="87">
        <f>IF(AND('PR-RAS'!D183&gt;0,'PR-RAS'!D720=0),1,0)</f>
        <v>0</v>
      </c>
      <c r="M218" s="87">
        <f>IF(AND('PR-RAS'!E183&gt;0,'PR-RAS'!E720=0),1,0)</f>
        <v>1</v>
      </c>
      <c r="N218" s="87"/>
      <c r="O218" s="87"/>
      <c r="P218" s="87"/>
    </row>
    <row r="219" spans="1:16" ht="32.25" customHeight="1" x14ac:dyDescent="0.2">
      <c r="A219" s="160">
        <v>182</v>
      </c>
      <c r="B219" s="161" t="str">
        <f t="shared" si="19"/>
        <v>Provjera</v>
      </c>
      <c r="C219" s="145" t="s">
        <v>3248</v>
      </c>
      <c r="D219" s="150"/>
      <c r="E219" s="87">
        <f t="shared" si="20"/>
        <v>0</v>
      </c>
      <c r="F219" s="87">
        <f t="shared" si="21"/>
        <v>1</v>
      </c>
      <c r="G219" s="87"/>
      <c r="H219" s="87"/>
      <c r="I219" s="87"/>
      <c r="J219" s="87"/>
      <c r="K219" s="87"/>
      <c r="L219" s="87">
        <f>IF(AND('PR-RAS'!D184&gt;0,SUM('PR-RAS'!D721:D723)=0),1,0)</f>
        <v>1</v>
      </c>
      <c r="M219" s="87">
        <f>IF(AND('PR-RAS'!E184&gt;0,SUM('PR-RAS'!E721:E723)=0),1,0)</f>
        <v>0</v>
      </c>
      <c r="N219" s="87"/>
      <c r="O219" s="87"/>
      <c r="P219" s="87"/>
    </row>
    <row r="220" spans="1:16" ht="30" customHeight="1" x14ac:dyDescent="0.2">
      <c r="A220" s="160">
        <v>183</v>
      </c>
      <c r="B220" s="161" t="str">
        <f t="shared" si="19"/>
        <v>Provjera</v>
      </c>
      <c r="C220" s="145" t="s">
        <v>3249</v>
      </c>
      <c r="D220" s="150"/>
      <c r="E220" s="87">
        <f t="shared" si="20"/>
        <v>0</v>
      </c>
      <c r="F220" s="87">
        <f t="shared" si="21"/>
        <v>1</v>
      </c>
      <c r="G220" s="87"/>
      <c r="H220" s="87"/>
      <c r="I220" s="87"/>
      <c r="J220" s="87"/>
      <c r="K220" s="87"/>
      <c r="L220" s="87">
        <f>IF(AND('PR-RAS'!D186&gt;0,'PR-RAS'!D724=0),1,0)</f>
        <v>1</v>
      </c>
      <c r="M220" s="87">
        <f>IF(AND('PR-RAS'!E186&gt;0,'PR-RAS'!E724=0),1,0)</f>
        <v>1</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Provjera</v>
      </c>
      <c r="C222" s="145" t="s">
        <v>3251</v>
      </c>
      <c r="D222" s="150"/>
      <c r="E222" s="87">
        <f t="shared" si="20"/>
        <v>0</v>
      </c>
      <c r="F222" s="87">
        <f t="shared" si="21"/>
        <v>1</v>
      </c>
      <c r="G222" s="87"/>
      <c r="H222" s="87"/>
      <c r="I222" s="87"/>
      <c r="J222" s="87"/>
      <c r="K222" s="87"/>
      <c r="L222" s="87">
        <f>IF(AND('PR-RAS'!D190&gt;0,'PR-RAS'!D726=0),1,0)</f>
        <v>0</v>
      </c>
      <c r="M222" s="87">
        <f>IF(AND('PR-RAS'!E190&gt;0,'PR-RAS'!E726=0),1,0)</f>
        <v>1</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Provjera</v>
      </c>
      <c r="C224" s="145" t="s">
        <v>3253</v>
      </c>
      <c r="D224" s="150"/>
      <c r="E224" s="87">
        <f t="shared" si="20"/>
        <v>0</v>
      </c>
      <c r="F224" s="87">
        <f t="shared" si="21"/>
        <v>1</v>
      </c>
      <c r="G224" s="87"/>
      <c r="H224" s="87"/>
      <c r="I224" s="87"/>
      <c r="J224" s="87"/>
      <c r="K224" s="87"/>
      <c r="L224" s="87">
        <f>IF(AND('PR-RAS'!D214&gt;0,'PR-RAS'!D758=0),1,0)</f>
        <v>1</v>
      </c>
      <c r="M224" s="87">
        <f>IF(AND('PR-RAS'!E214&gt;0,'PR-RAS'!E758=0),1,0)</f>
        <v>1</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IF(ABS('PR-RAS'!D260-SUM('PR-RAS'!D815:D823))&gt;0.001,1,0)</f>
        <v>0</v>
      </c>
      <c r="H225" s="87">
        <f>IF(ABS('PR-RAS'!E260-SUM('PR-RAS'!E815:E823))&gt;0.001,1,0)</f>
        <v>0</v>
      </c>
      <c r="I225" s="87"/>
      <c r="J225" s="87"/>
      <c r="K225" s="87"/>
      <c r="L225" s="87"/>
      <c r="M225" s="87"/>
      <c r="N225" s="87"/>
      <c r="O225" s="87"/>
      <c r="P225" s="87"/>
    </row>
    <row r="226" spans="1:16" ht="30" customHeight="1" x14ac:dyDescent="0.2">
      <c r="A226" s="160">
        <v>189</v>
      </c>
      <c r="B226" s="161" t="str">
        <f t="shared" si="19"/>
        <v>Provjera</v>
      </c>
      <c r="C226" s="145" t="s">
        <v>3255</v>
      </c>
      <c r="D226" s="150"/>
      <c r="E226" s="87">
        <f t="shared" si="20"/>
        <v>0</v>
      </c>
      <c r="F226" s="87">
        <f t="shared" si="21"/>
        <v>1</v>
      </c>
      <c r="G226" s="87"/>
      <c r="H226" s="87"/>
      <c r="I226" s="87"/>
      <c r="J226" s="87"/>
      <c r="K226" s="87"/>
      <c r="L226" s="87">
        <f>IF(AND('PR-RAS'!D265&gt;0,'PR-RAS'!D829=0),1,0)</f>
        <v>1</v>
      </c>
      <c r="M226" s="87">
        <f>IF(AND('PR-RAS'!E265&gt;0,'PR-RAS'!E829=0),1,0)</f>
        <v>1</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398" t="s">
        <v>40</v>
      </c>
      <c r="B275" s="399"/>
      <c r="C275" s="400"/>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IF(ABS(BILANCA!D156-SUM(BILANCA!D274:'BILANCA'!D281))&gt;0,1,0)</f>
        <v>0</v>
      </c>
      <c r="H283" s="87">
        <f>IF(ABS(BILANCA!E156-SUM(BILANCA!E274:'BILANCA'!E281))&gt;0,1,0)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IF(ABS(BILANCA!D160-SUM(BILANCA!D282:'BILANCA'!D285))&lt;0,1,0)</f>
        <v>0</v>
      </c>
      <c r="H284" s="87">
        <f>IF(ABS(BILANCA!E160-SUM(BILANCA!E282:'BILANCA'!E285))&lt;0,1,0)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IF(BILANCA!D286&gt;BILANCA!D161,1,0)</f>
        <v>0</v>
      </c>
      <c r="H285" s="87">
        <f>IF(BILANCA!E286&gt;BILANCA!E161,1,0)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IF(ABS(BILANCA!D88+BILANCA!D106-BILANCA!D262-BILANCA!D263)&gt;0,1,0)</f>
        <v>0</v>
      </c>
      <c r="H286" s="87">
        <f>IF(ABS(BILANCA!E88-BILANCA!E106-BILANCA!E262-BILANCA!E263)&gt;0,1,0)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IF(ABS(SUM(BILANCA!D147:D149,BILANCA!D158:D162)-BILANCA!D264-BILANCA!D265)&gt;0,1,0)</f>
        <v>0</v>
      </c>
      <c r="H287" s="87">
        <f>IF(ABS(SUM(BILANCA!E147:E149,BILANCA!E158:E162)-BILANCA!E264-BILANCA!E265)&gt;0,1,0)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IF(ABS(SUM(BILANCA!D165:D168)-BILANCA!D266-BILANCA!D267)&gt;0,1,0)</f>
        <v>0</v>
      </c>
      <c r="H288" s="87">
        <f>IF(ABS(SUM(BILANCA!E165:E168)-BILANCA!E266-BILANCA!E267)&gt;0,1,0)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IF(ABS(BILANCA!D177-BILANCA!D287-BILANCA!D288)&gt;0,1,0)</f>
        <v>0</v>
      </c>
      <c r="H289" s="87">
        <f>IF(ABS(BILANCA!E177-BILANCA!E287-BILANCA!E288)&gt;0,1,0)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IF(ABS(BILANCA!D189-BILANCA!D289-BILANCA!D290)&gt;0,1,0)</f>
        <v>0</v>
      </c>
      <c r="H290" s="87">
        <f>IF(ABS(BILANCA!E189-BILANCA!E289-BILANCA!E290)&gt;0,1,0)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IF(ABS(BILANCA!D190-BILANCA!D291-BILANCA!D292)&gt;0,1,0)</f>
        <v>0</v>
      </c>
      <c r="H291" s="87">
        <f>IF(ABS(BILANCA!E190-BILANCA!E291-BILANCA!E292)&gt;0,1,0)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IF(ABS(BILANCA!D206-BILANCA!D293-BILANCA!D294)&gt;0,1,0)</f>
        <v>0</v>
      </c>
      <c r="H292" s="87">
        <f>IF(ABS(BILANCA!E206-BILANCA!E293-BILANCA!E294)&gt;0,1,0)</f>
        <v>0</v>
      </c>
      <c r="I292" s="87"/>
      <c r="J292" s="87"/>
      <c r="K292" s="87"/>
      <c r="L292" s="87"/>
      <c r="M292" s="87"/>
      <c r="N292" s="87"/>
      <c r="O292" s="87"/>
      <c r="P292" s="87"/>
    </row>
    <row r="293" spans="1:16" ht="19.5" customHeight="1" x14ac:dyDescent="0.2">
      <c r="A293" s="398" t="s">
        <v>45</v>
      </c>
      <c r="B293" s="399"/>
      <c r="C293" s="400"/>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398" t="s">
        <v>44</v>
      </c>
      <c r="B296" s="399"/>
      <c r="C296" s="400"/>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398" t="s">
        <v>3323</v>
      </c>
      <c r="B298" s="399"/>
      <c r="C298" s="400"/>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1</v>
      </c>
    </row>
  </sheetData>
  <sheetProtection algorithmName="SHA-512" hashValue="edcagaQq8PS+k7/90HCFyDXAdfNFgsahg1SpbCHaxM1K/WGxyaFmgfhyxuGWlW639JaBrtbyYwa/tCOfcBWDDA==" saltValue="me7t4KP6pT1zooNd0cqrdA=="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2022-04-08T08:20:44Z</cp:lastPrinted>
  <dcterms:created xsi:type="dcterms:W3CDTF">2022-04-01T05:14:30Z</dcterms:created>
  <dcterms:modified xsi:type="dcterms:W3CDTF">2022-04-08T08:20:48Z</dcterms:modified>
</cp:coreProperties>
</file>